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o\Desktop\pdf文件\"/>
    </mc:Choice>
  </mc:AlternateContent>
  <xr:revisionPtr revIDLastSave="0" documentId="13_ncr:1_{D17C6E6A-0354-463E-8133-1AEB6D9C5079}" xr6:coauthVersionLast="47" xr6:coauthVersionMax="47" xr10:uidLastSave="{00000000-0000-0000-0000-000000000000}"/>
  <bookViews>
    <workbookView xWindow="1355" yWindow="944" windowWidth="18575" windowHeight="11193" tabRatio="737" firstSheet="4" activeTab="5" xr2:uid="{00000000-000D-0000-FFFF-FFFF00000000}"/>
  </bookViews>
  <sheets>
    <sheet name="1-2023年全县一般公共预算收支预算调整表 " sheetId="60" r:id="rId1"/>
    <sheet name="2－2023年全县政府性基金预算收支预算调整表" sheetId="58" r:id="rId2"/>
    <sheet name="3－2023年全县国有资本经营预算收支预算调整表 " sheetId="23" r:id="rId3"/>
    <sheet name="4-2023年县级一般公共预算收支预算调整表 " sheetId="21" r:id="rId4"/>
    <sheet name="5-2023县级一般公共预算支出调整明细表" sheetId="48" r:id="rId5"/>
    <sheet name="6－2023年县级政府性基金预算收支预算调整表 " sheetId="61" r:id="rId6"/>
    <sheet name="7-2023县级政府性基金预算支出调整明细表" sheetId="57" r:id="rId7"/>
    <sheet name="Sheet1" sheetId="59" state="hidden" r:id="rId8"/>
    <sheet name="8-2023年县级国有资本经营预算收支预算调整表 " sheetId="32" r:id="rId9"/>
    <sheet name="9-2023年地方政府债务限额调整情况表" sheetId="63" r:id="rId10"/>
    <sheet name="10-2023年限额调整地方政府债券资金安排表" sheetId="53" r:id="rId11"/>
  </sheets>
  <externalReferences>
    <externalReference r:id="rId12"/>
  </externalReferences>
  <definedNames>
    <definedName name="_xlnm._FilterDatabase" localSheetId="10" hidden="1">'10-2023年限额调整地方政府债券资金安排表'!#REF!</definedName>
    <definedName name="_xlnm._FilterDatabase" localSheetId="4" hidden="1">'5-2023县级一般公共预算支出调整明细表'!$5:$507</definedName>
    <definedName name="_xlnm._FilterDatabase" localSheetId="6" hidden="1">'7-2023县级政府性基金预算支出调整明细表'!$A$4:$J$61</definedName>
    <definedName name="_xlnm._FilterDatabase" localSheetId="7" hidden="1">Sheet1!$A$17:$H$57</definedName>
    <definedName name="fa" localSheetId="0">#REF!</definedName>
    <definedName name="fa" localSheetId="5">#REF!</definedName>
    <definedName name="fa">#REF!</definedName>
    <definedName name="_xlnm.Print_Area" localSheetId="10">'10-2023年限额调整地方政府债券资金安排表'!$A$1:$H$6</definedName>
    <definedName name="_xlnm.Print_Area" localSheetId="4">'5-2023县级一般公共预算支出调整明细表'!$A$1:$E$507</definedName>
    <definedName name="_xlnm.Print_Titles" localSheetId="10">'10-2023年限额调整地方政府债券资金安排表'!$4:$4</definedName>
    <definedName name="_xlnm.Print_Titles" localSheetId="0">'1-2023年全县一般公共预算收支预算调整表 '!$4:$5</definedName>
    <definedName name="_xlnm.Print_Titles" localSheetId="1">'2－2023年全县政府性基金预算收支预算调整表'!$5:$6</definedName>
    <definedName name="_xlnm.Print_Titles" localSheetId="2">'3－2023年全县国有资本经营预算收支预算调整表 '!$4:$5</definedName>
    <definedName name="_xlnm.Print_Titles" localSheetId="3">'4-2023年县级一般公共预算收支预算调整表 '!$4:$5</definedName>
    <definedName name="_xlnm.Print_Titles" localSheetId="4">'5-2023县级一般公共预算支出调整明细表'!$4:$4</definedName>
    <definedName name="_xlnm.Print_Titles" localSheetId="5">'6－2023年县级政府性基金预算收支预算调整表 '!$5:$6</definedName>
    <definedName name="_xlnm.Print_Titles" localSheetId="6">'7-2023县级政府性基金预算支出调整明细表'!$4:$4</definedName>
    <definedName name="_xlnm.Print_Titles" localSheetId="8">'8-2023年县级国有资本经营预算收支预算调整表 '!$4:$5</definedName>
    <definedName name="_xlnm.Print_Titles" localSheetId="9">'9-2023年地方政府债务限额调整情况表'!$4:$4</definedName>
    <definedName name="地区名称" localSheetId="0">#REF!</definedName>
    <definedName name="地区名称" localSheetId="5">#REF!</definedName>
    <definedName name="地区名称">#REF!</definedName>
    <definedName name="全县" localSheetId="0">#REF!</definedName>
    <definedName name="全县" localSheetId="5">#REF!</definedName>
    <definedName name="全县">#REF!</definedName>
  </definedNames>
  <calcPr calcId="191029"/>
</workbook>
</file>

<file path=xl/calcChain.xml><?xml version="1.0" encoding="utf-8"?>
<calcChain xmlns="http://schemas.openxmlformats.org/spreadsheetml/2006/main">
  <c r="H15" i="60" l="1"/>
  <c r="I15" i="60" s="1"/>
  <c r="D343" i="48" l="1"/>
  <c r="D315" i="48"/>
  <c r="H7" i="21"/>
  <c r="H7" i="60"/>
  <c r="H6" i="60" s="1"/>
  <c r="I18" i="21"/>
  <c r="H18" i="21"/>
  <c r="H17" i="21"/>
  <c r="C29" i="21"/>
  <c r="C29" i="60"/>
  <c r="H6" i="21" l="1"/>
  <c r="B5" i="63"/>
  <c r="B16" i="63"/>
  <c r="B15" i="63"/>
  <c r="B14" i="63" l="1"/>
  <c r="H8" i="32" l="1"/>
  <c r="D20" i="23"/>
  <c r="H21" i="23"/>
  <c r="H20" i="23"/>
  <c r="H18" i="23"/>
  <c r="H16" i="23"/>
  <c r="H15" i="23"/>
  <c r="H13" i="23"/>
  <c r="H12" i="23"/>
  <c r="H10" i="23"/>
  <c r="H9" i="23"/>
  <c r="H8" i="23" s="1"/>
  <c r="I39" i="60"/>
  <c r="G7" i="53" l="1"/>
  <c r="G8" i="53" s="1"/>
  <c r="C12" i="61" l="1"/>
  <c r="C12" i="58"/>
  <c r="D12" i="58" s="1"/>
  <c r="D17" i="58"/>
  <c r="B8" i="63" l="1"/>
  <c r="G17" i="32" l="1"/>
  <c r="G7" i="32" s="1"/>
  <c r="C7" i="32"/>
  <c r="D15" i="57"/>
  <c r="D21" i="57"/>
  <c r="E23" i="57"/>
  <c r="E30" i="57" l="1"/>
  <c r="D29" i="57"/>
  <c r="E29" i="57"/>
  <c r="F29" i="57"/>
  <c r="G29" i="57"/>
  <c r="H29" i="57"/>
  <c r="I29" i="57"/>
  <c r="J29" i="57"/>
  <c r="C29" i="57"/>
  <c r="E24" i="57" l="1"/>
  <c r="E61" i="57"/>
  <c r="E60" i="57"/>
  <c r="E57" i="57"/>
  <c r="E56" i="57"/>
  <c r="E55" i="57"/>
  <c r="E54" i="57"/>
  <c r="E51" i="57"/>
  <c r="E50" i="57"/>
  <c r="E49" i="57"/>
  <c r="E48" i="57"/>
  <c r="E47" i="57"/>
  <c r="E45" i="57"/>
  <c r="E42" i="57"/>
  <c r="E39" i="57"/>
  <c r="E37" i="57"/>
  <c r="E36" i="57"/>
  <c r="E35" i="57"/>
  <c r="E33" i="57"/>
  <c r="E28" i="57"/>
  <c r="E26" i="57"/>
  <c r="E22" i="57"/>
  <c r="E21" i="57" s="1"/>
  <c r="E20" i="57"/>
  <c r="E19" i="57"/>
  <c r="E18" i="57"/>
  <c r="E17" i="57"/>
  <c r="E16" i="57"/>
  <c r="E15" i="57"/>
  <c r="E14" i="57"/>
  <c r="E11" i="57"/>
  <c r="E9" i="57"/>
  <c r="E8" i="57"/>
  <c r="D380" i="48" l="1"/>
  <c r="D350" i="48" s="1"/>
  <c r="D342" i="48"/>
  <c r="D335" i="48" s="1"/>
  <c r="D302" i="48"/>
  <c r="D313" i="48"/>
  <c r="D265" i="48"/>
  <c r="D261" i="48" s="1"/>
  <c r="D209" i="48"/>
  <c r="D194" i="48"/>
  <c r="D187" i="48"/>
  <c r="D160" i="48"/>
  <c r="D161" i="48"/>
  <c r="E161" i="48" s="1"/>
  <c r="E159" i="48"/>
  <c r="E158" i="48" s="1"/>
  <c r="D158" i="48"/>
  <c r="D153" i="48"/>
  <c r="E153" i="48" s="1"/>
  <c r="D151" i="48"/>
  <c r="E151" i="48" s="1"/>
  <c r="D148" i="48"/>
  <c r="E148" i="48" s="1"/>
  <c r="D145" i="48"/>
  <c r="E145" i="48" s="1"/>
  <c r="D506" i="48"/>
  <c r="E507" i="48"/>
  <c r="E506" i="48" s="1"/>
  <c r="E503" i="48"/>
  <c r="E502" i="48" s="1"/>
  <c r="E499" i="48"/>
  <c r="E498" i="48" s="1"/>
  <c r="E494" i="48"/>
  <c r="D502" i="48"/>
  <c r="D498" i="48"/>
  <c r="D495" i="48"/>
  <c r="D471" i="48"/>
  <c r="D462" i="48"/>
  <c r="D450" i="48"/>
  <c r="D447" i="48"/>
  <c r="D438" i="48"/>
  <c r="D427" i="48"/>
  <c r="D410" i="48"/>
  <c r="F350" i="48"/>
  <c r="D121" i="48"/>
  <c r="D108" i="48"/>
  <c r="D103" i="48"/>
  <c r="E7" i="48"/>
  <c r="D6" i="48"/>
  <c r="E8" i="48"/>
  <c r="E9" i="48"/>
  <c r="E10" i="48"/>
  <c r="E11" i="48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39" i="48"/>
  <c r="E40" i="48"/>
  <c r="E41" i="48"/>
  <c r="E42" i="48"/>
  <c r="E43" i="48"/>
  <c r="E44" i="48"/>
  <c r="E45" i="48"/>
  <c r="E46" i="48"/>
  <c r="E47" i="48"/>
  <c r="E48" i="48"/>
  <c r="E49" i="48"/>
  <c r="E50" i="48"/>
  <c r="E51" i="48"/>
  <c r="E52" i="48"/>
  <c r="E53" i="48"/>
  <c r="E54" i="48"/>
  <c r="E55" i="48"/>
  <c r="E56" i="48"/>
  <c r="E57" i="48"/>
  <c r="E58" i="48"/>
  <c r="E59" i="48"/>
  <c r="E60" i="48"/>
  <c r="E61" i="48"/>
  <c r="E62" i="48"/>
  <c r="E63" i="48"/>
  <c r="E64" i="48"/>
  <c r="E65" i="48"/>
  <c r="E66" i="48"/>
  <c r="E67" i="48"/>
  <c r="E68" i="48"/>
  <c r="E69" i="48"/>
  <c r="E70" i="48"/>
  <c r="E71" i="48"/>
  <c r="E72" i="48"/>
  <c r="E73" i="48"/>
  <c r="E74" i="48"/>
  <c r="E75" i="48"/>
  <c r="E76" i="48"/>
  <c r="E77" i="48"/>
  <c r="E78" i="48"/>
  <c r="E79" i="48"/>
  <c r="E80" i="48"/>
  <c r="E81" i="48"/>
  <c r="E82" i="48"/>
  <c r="E83" i="48"/>
  <c r="E84" i="48"/>
  <c r="E85" i="48"/>
  <c r="E86" i="48"/>
  <c r="E87" i="48"/>
  <c r="E88" i="48"/>
  <c r="E89" i="48"/>
  <c r="E90" i="48"/>
  <c r="E91" i="48"/>
  <c r="E92" i="48"/>
  <c r="E93" i="48"/>
  <c r="E94" i="48"/>
  <c r="E95" i="48"/>
  <c r="E96" i="48"/>
  <c r="E97" i="48"/>
  <c r="E98" i="48"/>
  <c r="E99" i="48"/>
  <c r="E100" i="48"/>
  <c r="E101" i="48"/>
  <c r="E102" i="48"/>
  <c r="E104" i="48"/>
  <c r="E103" i="48" s="1"/>
  <c r="E105" i="48"/>
  <c r="E106" i="48"/>
  <c r="E107" i="48"/>
  <c r="E109" i="48"/>
  <c r="E110" i="48"/>
  <c r="E111" i="48"/>
  <c r="E112" i="48"/>
  <c r="E113" i="48"/>
  <c r="E114" i="48"/>
  <c r="E115" i="48"/>
  <c r="E116" i="48"/>
  <c r="E117" i="48"/>
  <c r="E118" i="48"/>
  <c r="E119" i="48"/>
  <c r="E120" i="48"/>
  <c r="E122" i="48"/>
  <c r="E123" i="48"/>
  <c r="E124" i="48"/>
  <c r="E125" i="48"/>
  <c r="E126" i="48"/>
  <c r="E127" i="48"/>
  <c r="E128" i="48"/>
  <c r="E129" i="48"/>
  <c r="E130" i="48"/>
  <c r="E131" i="48"/>
  <c r="E132" i="48"/>
  <c r="E133" i="48"/>
  <c r="E134" i="48"/>
  <c r="E135" i="48"/>
  <c r="E136" i="48"/>
  <c r="E137" i="48"/>
  <c r="E138" i="48"/>
  <c r="E139" i="48"/>
  <c r="E140" i="48"/>
  <c r="E141" i="48"/>
  <c r="E142" i="48"/>
  <c r="E143" i="48"/>
  <c r="E146" i="48"/>
  <c r="E147" i="48"/>
  <c r="E149" i="48"/>
  <c r="E150" i="48"/>
  <c r="E152" i="48"/>
  <c r="E154" i="48"/>
  <c r="E155" i="48"/>
  <c r="E156" i="48"/>
  <c r="E157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7" i="48"/>
  <c r="E188" i="48"/>
  <c r="E189" i="48"/>
  <c r="E190" i="48"/>
  <c r="E191" i="48"/>
  <c r="E192" i="48"/>
  <c r="E193" i="48"/>
  <c r="E194" i="48"/>
  <c r="E195" i="48"/>
  <c r="E196" i="48"/>
  <c r="E197" i="48"/>
  <c r="E198" i="48"/>
  <c r="E199" i="48"/>
  <c r="E200" i="48"/>
  <c r="E201" i="48"/>
  <c r="E202" i="48"/>
  <c r="E203" i="48"/>
  <c r="E204" i="48"/>
  <c r="E205" i="48"/>
  <c r="E206" i="48"/>
  <c r="E207" i="48"/>
  <c r="E208" i="48"/>
  <c r="E210" i="48"/>
  <c r="E211" i="48"/>
  <c r="E212" i="48"/>
  <c r="E213" i="48"/>
  <c r="E214" i="48"/>
  <c r="E215" i="48"/>
  <c r="E216" i="48"/>
  <c r="E217" i="48"/>
  <c r="E218" i="48"/>
  <c r="E219" i="48"/>
  <c r="E220" i="48"/>
  <c r="E221" i="48"/>
  <c r="E222" i="48"/>
  <c r="E223" i="48"/>
  <c r="E224" i="48"/>
  <c r="E225" i="48"/>
  <c r="E226" i="48"/>
  <c r="E227" i="48"/>
  <c r="E228" i="48"/>
  <c r="E229" i="48"/>
  <c r="E230" i="48"/>
  <c r="E231" i="48"/>
  <c r="E232" i="48"/>
  <c r="E233" i="48"/>
  <c r="E234" i="48"/>
  <c r="E235" i="48"/>
  <c r="E236" i="48"/>
  <c r="E237" i="48"/>
  <c r="E238" i="48"/>
  <c r="E239" i="48"/>
  <c r="E240" i="48"/>
  <c r="E241" i="48"/>
  <c r="E242" i="48"/>
  <c r="E243" i="48"/>
  <c r="E244" i="48"/>
  <c r="E245" i="48"/>
  <c r="E246" i="48"/>
  <c r="E247" i="48"/>
  <c r="E248" i="48"/>
  <c r="E249" i="48"/>
  <c r="E250" i="48"/>
  <c r="E251" i="48"/>
  <c r="E252" i="48"/>
  <c r="E253" i="48"/>
  <c r="E254" i="48"/>
  <c r="E255" i="48"/>
  <c r="E256" i="48"/>
  <c r="E257" i="48"/>
  <c r="E258" i="48"/>
  <c r="E259" i="48"/>
  <c r="E260" i="48"/>
  <c r="E262" i="48"/>
  <c r="E263" i="48"/>
  <c r="E264" i="48"/>
  <c r="E265" i="48"/>
  <c r="E266" i="48"/>
  <c r="E267" i="48"/>
  <c r="E268" i="48"/>
  <c r="E269" i="48"/>
  <c r="E270" i="48"/>
  <c r="E271" i="48"/>
  <c r="E272" i="48"/>
  <c r="E273" i="48"/>
  <c r="E274" i="48"/>
  <c r="E275" i="48"/>
  <c r="E276" i="48"/>
  <c r="E277" i="48"/>
  <c r="E278" i="48"/>
  <c r="E279" i="48"/>
  <c r="E280" i="48"/>
  <c r="E281" i="48"/>
  <c r="E282" i="48"/>
  <c r="E283" i="48"/>
  <c r="E284" i="48"/>
  <c r="E285" i="48"/>
  <c r="E286" i="48"/>
  <c r="E287" i="48"/>
  <c r="E288" i="48"/>
  <c r="E289" i="48"/>
  <c r="E290" i="48"/>
  <c r="E291" i="48"/>
  <c r="E292" i="48"/>
  <c r="E293" i="48"/>
  <c r="E294" i="48"/>
  <c r="E295" i="48"/>
  <c r="E296" i="48"/>
  <c r="E297" i="48"/>
  <c r="E298" i="48"/>
  <c r="E299" i="48"/>
  <c r="E300" i="48"/>
  <c r="E303" i="48"/>
  <c r="E304" i="48"/>
  <c r="E305" i="48"/>
  <c r="E306" i="48"/>
  <c r="E307" i="48"/>
  <c r="E308" i="48"/>
  <c r="E309" i="48"/>
  <c r="E310" i="48"/>
  <c r="E311" i="48"/>
  <c r="E312" i="48"/>
  <c r="E314" i="48"/>
  <c r="E315" i="48"/>
  <c r="E316" i="48"/>
  <c r="E317" i="48"/>
  <c r="E318" i="48"/>
  <c r="E319" i="48"/>
  <c r="E320" i="48"/>
  <c r="E321" i="48"/>
  <c r="E322" i="48"/>
  <c r="E323" i="48"/>
  <c r="E324" i="48"/>
  <c r="E325" i="48"/>
  <c r="E326" i="48"/>
  <c r="E327" i="48"/>
  <c r="E328" i="48"/>
  <c r="E329" i="48"/>
  <c r="E330" i="48"/>
  <c r="E331" i="48"/>
  <c r="E332" i="48"/>
  <c r="E333" i="48"/>
  <c r="E334" i="48"/>
  <c r="E336" i="48"/>
  <c r="E337" i="48"/>
  <c r="E338" i="48"/>
  <c r="E339" i="48"/>
  <c r="E340" i="48"/>
  <c r="E341" i="48"/>
  <c r="E343" i="48"/>
  <c r="E342" i="48" s="1"/>
  <c r="E344" i="48"/>
  <c r="E345" i="48"/>
  <c r="E346" i="48"/>
  <c r="E347" i="48"/>
  <c r="E348" i="48"/>
  <c r="E349" i="48"/>
  <c r="E351" i="48"/>
  <c r="E352" i="48"/>
  <c r="E353" i="48"/>
  <c r="E354" i="48"/>
  <c r="E355" i="48"/>
  <c r="E356" i="48"/>
  <c r="E357" i="48"/>
  <c r="E358" i="48"/>
  <c r="E359" i="48"/>
  <c r="E360" i="48"/>
  <c r="E361" i="48"/>
  <c r="E362" i="48"/>
  <c r="E363" i="48"/>
  <c r="E364" i="48"/>
  <c r="E365" i="48"/>
  <c r="E366" i="48"/>
  <c r="E367" i="48"/>
  <c r="E368" i="48"/>
  <c r="E369" i="48"/>
  <c r="E370" i="48"/>
  <c r="E371" i="48"/>
  <c r="E372" i="48"/>
  <c r="E373" i="48"/>
  <c r="E374" i="48"/>
  <c r="E375" i="48"/>
  <c r="E376" i="48"/>
  <c r="E377" i="48"/>
  <c r="E378" i="48"/>
  <c r="E379" i="48"/>
  <c r="E381" i="48"/>
  <c r="E382" i="48"/>
  <c r="E383" i="48"/>
  <c r="E384" i="48"/>
  <c r="E385" i="48"/>
  <c r="E386" i="48"/>
  <c r="E387" i="48"/>
  <c r="E388" i="48"/>
  <c r="E389" i="48"/>
  <c r="E390" i="48"/>
  <c r="E391" i="48"/>
  <c r="E392" i="48"/>
  <c r="E393" i="48"/>
  <c r="E394" i="48"/>
  <c r="E395" i="48"/>
  <c r="E396" i="48"/>
  <c r="E397" i="48"/>
  <c r="E398" i="48"/>
  <c r="E399" i="48"/>
  <c r="E400" i="48"/>
  <c r="E401" i="48"/>
  <c r="E402" i="48"/>
  <c r="E403" i="48"/>
  <c r="E404" i="48"/>
  <c r="E405" i="48"/>
  <c r="E406" i="48"/>
  <c r="E407" i="48"/>
  <c r="E408" i="48"/>
  <c r="E409" i="48"/>
  <c r="E411" i="48"/>
  <c r="E412" i="48"/>
  <c r="E413" i="48"/>
  <c r="E414" i="48"/>
  <c r="E415" i="48"/>
  <c r="E416" i="48"/>
  <c r="E417" i="48"/>
  <c r="E418" i="48"/>
  <c r="E419" i="48"/>
  <c r="E420" i="48"/>
  <c r="E421" i="48"/>
  <c r="E422" i="48"/>
  <c r="E423" i="48"/>
  <c r="E424" i="48"/>
  <c r="E425" i="48"/>
  <c r="E426" i="48"/>
  <c r="E428" i="48"/>
  <c r="E429" i="48"/>
  <c r="E430" i="48"/>
  <c r="E431" i="48"/>
  <c r="E432" i="48"/>
  <c r="E433" i="48"/>
  <c r="E434" i="48"/>
  <c r="E435" i="48"/>
  <c r="E436" i="48"/>
  <c r="E437" i="48"/>
  <c r="E439" i="48"/>
  <c r="E440" i="48"/>
  <c r="E441" i="48"/>
  <c r="E442" i="48"/>
  <c r="E443" i="48"/>
  <c r="E444" i="48"/>
  <c r="E445" i="48"/>
  <c r="E446" i="48"/>
  <c r="E448" i="48"/>
  <c r="E447" i="48" s="1"/>
  <c r="E449" i="48"/>
  <c r="E451" i="48"/>
  <c r="E452" i="48"/>
  <c r="E453" i="48"/>
  <c r="E454" i="48"/>
  <c r="E455" i="48"/>
  <c r="E456" i="48"/>
  <c r="E457" i="48"/>
  <c r="E458" i="48"/>
  <c r="E459" i="48"/>
  <c r="E460" i="48"/>
  <c r="E461" i="48"/>
  <c r="E463" i="48"/>
  <c r="E464" i="48"/>
  <c r="E465" i="48"/>
  <c r="E466" i="48"/>
  <c r="E467" i="48"/>
  <c r="E468" i="48"/>
  <c r="E469" i="48"/>
  <c r="E470" i="48"/>
  <c r="E472" i="48"/>
  <c r="E473" i="48"/>
  <c r="E474" i="48"/>
  <c r="E475" i="48"/>
  <c r="E476" i="48"/>
  <c r="E477" i="48"/>
  <c r="E478" i="48"/>
  <c r="E479" i="48"/>
  <c r="E480" i="48"/>
  <c r="E481" i="48"/>
  <c r="E482" i="48"/>
  <c r="E483" i="48"/>
  <c r="E484" i="48"/>
  <c r="E485" i="48"/>
  <c r="E486" i="48"/>
  <c r="E487" i="48"/>
  <c r="E488" i="48"/>
  <c r="E489" i="48"/>
  <c r="E490" i="48"/>
  <c r="E491" i="48"/>
  <c r="E492" i="48"/>
  <c r="E493" i="48"/>
  <c r="E496" i="48"/>
  <c r="E495" i="48" s="1"/>
  <c r="C5" i="48"/>
  <c r="G38" i="21"/>
  <c r="I38" i="21" s="1"/>
  <c r="E450" i="48" l="1"/>
  <c r="E313" i="48"/>
  <c r="E302" i="48" s="1"/>
  <c r="D186" i="48"/>
  <c r="E121" i="48"/>
  <c r="E335" i="48"/>
  <c r="E160" i="48"/>
  <c r="E144" i="48"/>
  <c r="E108" i="48"/>
  <c r="E427" i="48"/>
  <c r="E410" i="48"/>
  <c r="E471" i="48"/>
  <c r="E462" i="48"/>
  <c r="E209" i="48"/>
  <c r="E186" i="48" s="1"/>
  <c r="D144" i="48"/>
  <c r="D301" i="48"/>
  <c r="E301" i="48" s="1"/>
  <c r="E380" i="48"/>
  <c r="E350" i="48" s="1"/>
  <c r="E261" i="48"/>
  <c r="E438" i="48"/>
  <c r="E6" i="48"/>
  <c r="D5" i="48" l="1"/>
  <c r="B40" i="21" l="1"/>
  <c r="D37" i="21"/>
  <c r="D38" i="21"/>
  <c r="D39" i="21"/>
  <c r="D41" i="21"/>
  <c r="D42" i="21"/>
  <c r="D43" i="21"/>
  <c r="D35" i="21"/>
  <c r="D27" i="21"/>
  <c r="D28" i="21"/>
  <c r="D29" i="21"/>
  <c r="D30" i="21"/>
  <c r="D31" i="21"/>
  <c r="D32" i="21"/>
  <c r="D26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9" i="21"/>
  <c r="C36" i="21"/>
  <c r="B36" i="21"/>
  <c r="B34" i="21" s="1"/>
  <c r="B25" i="21"/>
  <c r="B8" i="21"/>
  <c r="B7" i="21" s="1"/>
  <c r="D40" i="21" l="1"/>
  <c r="D36" i="21"/>
  <c r="B6" i="21"/>
  <c r="B40" i="60"/>
  <c r="F19" i="23" l="1"/>
  <c r="F17" i="23"/>
  <c r="F7" i="23" s="1"/>
  <c r="F6" i="23" s="1"/>
  <c r="D11" i="23"/>
  <c r="D10" i="23"/>
  <c r="D9" i="23"/>
  <c r="D8" i="23"/>
  <c r="B19" i="23"/>
  <c r="B7" i="23"/>
  <c r="B6" i="23" s="1"/>
  <c r="F8" i="58"/>
  <c r="F23" i="58"/>
  <c r="F20" i="58" s="1"/>
  <c r="D21" i="58"/>
  <c r="D24" i="58"/>
  <c r="D23" i="58"/>
  <c r="D22" i="58" s="1"/>
  <c r="B22" i="58"/>
  <c r="B20" i="58" s="1"/>
  <c r="D9" i="58"/>
  <c r="D10" i="58"/>
  <c r="D11" i="58"/>
  <c r="D13" i="58"/>
  <c r="D14" i="58"/>
  <c r="D15" i="58"/>
  <c r="D16" i="58"/>
  <c r="D18" i="58"/>
  <c r="D19" i="58"/>
  <c r="B8" i="58"/>
  <c r="G38" i="60"/>
  <c r="G34" i="60" s="1"/>
  <c r="G7" i="60"/>
  <c r="D43" i="60"/>
  <c r="D42" i="60"/>
  <c r="D41" i="60"/>
  <c r="D39" i="60"/>
  <c r="D38" i="60"/>
  <c r="D37" i="60"/>
  <c r="D35" i="60"/>
  <c r="D27" i="60"/>
  <c r="D28" i="60"/>
  <c r="D29" i="60"/>
  <c r="D30" i="60"/>
  <c r="D31" i="60"/>
  <c r="D32" i="60"/>
  <c r="D26" i="60"/>
  <c r="D10" i="60"/>
  <c r="D11" i="60"/>
  <c r="D12" i="60"/>
  <c r="D13" i="60"/>
  <c r="D14" i="60"/>
  <c r="D15" i="60"/>
  <c r="D16" i="60"/>
  <c r="D17" i="60"/>
  <c r="D18" i="60"/>
  <c r="D19" i="60"/>
  <c r="D20" i="60"/>
  <c r="D21" i="60"/>
  <c r="D22" i="60"/>
  <c r="D23" i="60"/>
  <c r="D24" i="60"/>
  <c r="D9" i="60"/>
  <c r="B36" i="60"/>
  <c r="B25" i="60"/>
  <c r="B8" i="60"/>
  <c r="D8" i="58" l="1"/>
  <c r="F7" i="58"/>
  <c r="D40" i="60"/>
  <c r="D36" i="60"/>
  <c r="D25" i="60"/>
  <c r="D7" i="23"/>
  <c r="B7" i="58"/>
  <c r="G6" i="60"/>
  <c r="C8" i="60"/>
  <c r="B7" i="60"/>
  <c r="B6" i="60" s="1"/>
  <c r="I33" i="60" l="1"/>
  <c r="I32" i="60"/>
  <c r="I31" i="60"/>
  <c r="I30" i="60"/>
  <c r="I29" i="60"/>
  <c r="I28" i="60"/>
  <c r="I27" i="60"/>
  <c r="I26" i="60"/>
  <c r="I25" i="60"/>
  <c r="I24" i="60"/>
  <c r="I23" i="60"/>
  <c r="I22" i="60"/>
  <c r="I21" i="60"/>
  <c r="I20" i="60"/>
  <c r="I19" i="60"/>
  <c r="I18" i="60"/>
  <c r="I13" i="60"/>
  <c r="I12" i="60"/>
  <c r="I11" i="60"/>
  <c r="I10" i="60"/>
  <c r="I9" i="60"/>
  <c r="I14" i="60"/>
  <c r="I16" i="60"/>
  <c r="I17" i="60"/>
  <c r="I8" i="60"/>
  <c r="I7" i="60" l="1"/>
  <c r="E38" i="57"/>
  <c r="E10" i="57"/>
  <c r="D59" i="57"/>
  <c r="E59" i="57"/>
  <c r="C59" i="57"/>
  <c r="C58" i="57" s="1"/>
  <c r="D53" i="57"/>
  <c r="C53" i="57"/>
  <c r="C52" i="57" s="1"/>
  <c r="D46" i="57"/>
  <c r="C46" i="57"/>
  <c r="D44" i="57"/>
  <c r="E44" i="57"/>
  <c r="C44" i="57"/>
  <c r="D38" i="57"/>
  <c r="C38" i="57"/>
  <c r="D34" i="57"/>
  <c r="E34" i="57"/>
  <c r="F34" i="57"/>
  <c r="G34" i="57"/>
  <c r="H34" i="57"/>
  <c r="I34" i="57"/>
  <c r="C34" i="57"/>
  <c r="D32" i="57"/>
  <c r="E32" i="57"/>
  <c r="C32" i="57"/>
  <c r="D27" i="57"/>
  <c r="E27" i="57"/>
  <c r="C27" i="57"/>
  <c r="C25" i="57"/>
  <c r="C21" i="57"/>
  <c r="D13" i="57"/>
  <c r="C13" i="57"/>
  <c r="C12" i="57" s="1"/>
  <c r="D10" i="57"/>
  <c r="C10" i="57"/>
  <c r="D7" i="57"/>
  <c r="C7" i="57"/>
  <c r="C40" i="57"/>
  <c r="E31" i="57" l="1"/>
  <c r="C43" i="57"/>
  <c r="E7" i="57"/>
  <c r="E53" i="57"/>
  <c r="E46" i="57"/>
  <c r="C6" i="57"/>
  <c r="E13" i="57"/>
  <c r="C31" i="57"/>
  <c r="G6" i="32"/>
  <c r="C6" i="32"/>
  <c r="C5" i="57" l="1"/>
  <c r="F8" i="61" l="1"/>
  <c r="D19" i="23" l="1"/>
  <c r="D6" i="23" s="1"/>
  <c r="C19" i="23"/>
  <c r="G53" i="48" l="1"/>
  <c r="G7" i="48"/>
  <c r="G8" i="48"/>
  <c r="G9" i="48"/>
  <c r="G10" i="48"/>
  <c r="G11" i="48"/>
  <c r="G12" i="48"/>
  <c r="G13" i="48"/>
  <c r="G14" i="48"/>
  <c r="G15" i="48"/>
  <c r="G16" i="48"/>
  <c r="G17" i="48"/>
  <c r="G18" i="48"/>
  <c r="G19" i="48"/>
  <c r="G20" i="48"/>
  <c r="G21" i="48"/>
  <c r="G22" i="48"/>
  <c r="G23" i="48"/>
  <c r="G24" i="48"/>
  <c r="G25" i="48"/>
  <c r="G26" i="48"/>
  <c r="G27" i="48"/>
  <c r="G28" i="48"/>
  <c r="G29" i="48"/>
  <c r="G30" i="48"/>
  <c r="G31" i="48"/>
  <c r="G32" i="48"/>
  <c r="G33" i="48"/>
  <c r="G34" i="48"/>
  <c r="G35" i="48"/>
  <c r="G36" i="48"/>
  <c r="G37" i="48"/>
  <c r="G38" i="48"/>
  <c r="G39" i="48"/>
  <c r="G40" i="48"/>
  <c r="G41" i="48"/>
  <c r="G42" i="48"/>
  <c r="G43" i="48"/>
  <c r="G44" i="48"/>
  <c r="G45" i="48"/>
  <c r="G46" i="48"/>
  <c r="G47" i="48"/>
  <c r="G48" i="48"/>
  <c r="G49" i="48"/>
  <c r="G50" i="48"/>
  <c r="G51" i="48"/>
  <c r="G52" i="48"/>
  <c r="G54" i="48"/>
  <c r="G55" i="48"/>
  <c r="G56" i="48"/>
  <c r="G57" i="48"/>
  <c r="G58" i="48"/>
  <c r="G59" i="48"/>
  <c r="G60" i="48"/>
  <c r="G61" i="48"/>
  <c r="G62" i="48"/>
  <c r="G63" i="48"/>
  <c r="G64" i="48"/>
  <c r="G65" i="48"/>
  <c r="G66" i="48"/>
  <c r="G67" i="48"/>
  <c r="G68" i="48"/>
  <c r="G69" i="48"/>
  <c r="G70" i="48"/>
  <c r="G71" i="48"/>
  <c r="G72" i="48"/>
  <c r="G73" i="48"/>
  <c r="G74" i="48"/>
  <c r="G75" i="48"/>
  <c r="G76" i="48"/>
  <c r="G77" i="48"/>
  <c r="G78" i="48"/>
  <c r="G79" i="48"/>
  <c r="G80" i="48"/>
  <c r="G81" i="48"/>
  <c r="G82" i="48"/>
  <c r="G83" i="48"/>
  <c r="G84" i="48"/>
  <c r="G85" i="48"/>
  <c r="G86" i="48"/>
  <c r="G87" i="48"/>
  <c r="G88" i="48"/>
  <c r="G89" i="48"/>
  <c r="G90" i="48"/>
  <c r="G91" i="48"/>
  <c r="G92" i="48"/>
  <c r="G93" i="48"/>
  <c r="G94" i="48"/>
  <c r="G95" i="48"/>
  <c r="G96" i="48"/>
  <c r="G97" i="48"/>
  <c r="G98" i="48"/>
  <c r="G99" i="48"/>
  <c r="G100" i="48"/>
  <c r="G101" i="48"/>
  <c r="G102" i="48"/>
  <c r="G104" i="48"/>
  <c r="G105" i="48"/>
  <c r="G106" i="48"/>
  <c r="G107" i="48"/>
  <c r="G108" i="48"/>
  <c r="G109" i="48"/>
  <c r="G110" i="48"/>
  <c r="G111" i="48"/>
  <c r="G112" i="48"/>
  <c r="G113" i="48"/>
  <c r="G114" i="48"/>
  <c r="G115" i="48"/>
  <c r="G116" i="48"/>
  <c r="G117" i="48"/>
  <c r="G118" i="48"/>
  <c r="G119" i="48"/>
  <c r="G120" i="48"/>
  <c r="G121" i="48"/>
  <c r="G122" i="48"/>
  <c r="G123" i="48"/>
  <c r="G124" i="48"/>
  <c r="G125" i="48"/>
  <c r="G126" i="48"/>
  <c r="G127" i="48"/>
  <c r="G128" i="48"/>
  <c r="G129" i="48"/>
  <c r="G130" i="48"/>
  <c r="G131" i="48"/>
  <c r="G132" i="48"/>
  <c r="G133" i="48"/>
  <c r="G134" i="48"/>
  <c r="G135" i="48"/>
  <c r="G136" i="48"/>
  <c r="G137" i="48"/>
  <c r="G138" i="48"/>
  <c r="G139" i="48"/>
  <c r="G140" i="48"/>
  <c r="G141" i="48"/>
  <c r="G142" i="48"/>
  <c r="G143" i="48"/>
  <c r="G144" i="48"/>
  <c r="G145" i="48"/>
  <c r="G146" i="48"/>
  <c r="G147" i="48"/>
  <c r="G148" i="48"/>
  <c r="G149" i="48"/>
  <c r="G150" i="48"/>
  <c r="G151" i="48"/>
  <c r="G152" i="48"/>
  <c r="G153" i="48"/>
  <c r="G154" i="48"/>
  <c r="G155" i="48"/>
  <c r="G156" i="48"/>
  <c r="G157" i="48"/>
  <c r="G160" i="48"/>
  <c r="G161" i="48"/>
  <c r="G162" i="48"/>
  <c r="G163" i="48"/>
  <c r="G164" i="48"/>
  <c r="G165" i="48"/>
  <c r="G166" i="48"/>
  <c r="G167" i="48"/>
  <c r="G168" i="48"/>
  <c r="G169" i="48"/>
  <c r="G170" i="48"/>
  <c r="G171" i="48"/>
  <c r="G172" i="48"/>
  <c r="G173" i="48"/>
  <c r="G174" i="48"/>
  <c r="G175" i="48"/>
  <c r="G176" i="48"/>
  <c r="G177" i="48"/>
  <c r="G178" i="48"/>
  <c r="G179" i="48"/>
  <c r="G180" i="48"/>
  <c r="G181" i="48"/>
  <c r="G182" i="48"/>
  <c r="G183" i="48"/>
  <c r="G184" i="48"/>
  <c r="G185" i="48"/>
  <c r="G186" i="48"/>
  <c r="G187" i="48"/>
  <c r="G188" i="48"/>
  <c r="G189" i="48"/>
  <c r="G190" i="48"/>
  <c r="G191" i="48"/>
  <c r="G192" i="48"/>
  <c r="G193" i="48"/>
  <c r="G194" i="48"/>
  <c r="G195" i="48"/>
  <c r="G196" i="48"/>
  <c r="G197" i="48"/>
  <c r="G198" i="48"/>
  <c r="G199" i="48"/>
  <c r="G200" i="48"/>
  <c r="G201" i="48"/>
  <c r="G202" i="48"/>
  <c r="G203" i="48"/>
  <c r="G204" i="48"/>
  <c r="G205" i="48"/>
  <c r="G206" i="48"/>
  <c r="G207" i="48"/>
  <c r="G208" i="48"/>
  <c r="G209" i="48"/>
  <c r="G210" i="48"/>
  <c r="G211" i="48"/>
  <c r="G212" i="48"/>
  <c r="G213" i="48"/>
  <c r="G214" i="48"/>
  <c r="G215" i="48"/>
  <c r="G216" i="48"/>
  <c r="G217" i="48"/>
  <c r="G218" i="48"/>
  <c r="G219" i="48"/>
  <c r="G220" i="48"/>
  <c r="G221" i="48"/>
  <c r="G222" i="48"/>
  <c r="G223" i="48"/>
  <c r="G224" i="48"/>
  <c r="G225" i="48"/>
  <c r="G226" i="48"/>
  <c r="G227" i="48"/>
  <c r="G228" i="48"/>
  <c r="G229" i="48"/>
  <c r="G230" i="48"/>
  <c r="G231" i="48"/>
  <c r="G232" i="48"/>
  <c r="G233" i="48"/>
  <c r="G234" i="48"/>
  <c r="G235" i="48"/>
  <c r="G236" i="48"/>
  <c r="G237" i="48"/>
  <c r="G238" i="48"/>
  <c r="G239" i="48"/>
  <c r="G240" i="48"/>
  <c r="G241" i="48"/>
  <c r="G242" i="48"/>
  <c r="G243" i="48"/>
  <c r="G244" i="48"/>
  <c r="G245" i="48"/>
  <c r="G246" i="48"/>
  <c r="G247" i="48"/>
  <c r="G248" i="48"/>
  <c r="G249" i="48"/>
  <c r="G250" i="48"/>
  <c r="G251" i="48"/>
  <c r="G252" i="48"/>
  <c r="G253" i="48"/>
  <c r="G254" i="48"/>
  <c r="G255" i="48"/>
  <c r="G256" i="48"/>
  <c r="G257" i="48"/>
  <c r="G258" i="48"/>
  <c r="G259" i="48"/>
  <c r="G260" i="48"/>
  <c r="G261" i="48"/>
  <c r="G262" i="48"/>
  <c r="G263" i="48"/>
  <c r="G264" i="48"/>
  <c r="G265" i="48"/>
  <c r="G266" i="48"/>
  <c r="G267" i="48"/>
  <c r="G268" i="48"/>
  <c r="G269" i="48"/>
  <c r="G270" i="48"/>
  <c r="G271" i="48"/>
  <c r="G272" i="48"/>
  <c r="G273" i="48"/>
  <c r="G274" i="48"/>
  <c r="G275" i="48"/>
  <c r="G276" i="48"/>
  <c r="G277" i="48"/>
  <c r="G278" i="48"/>
  <c r="G279" i="48"/>
  <c r="G280" i="48"/>
  <c r="G281" i="48"/>
  <c r="G282" i="48"/>
  <c r="G283" i="48"/>
  <c r="G284" i="48"/>
  <c r="G285" i="48"/>
  <c r="G286" i="48"/>
  <c r="G287" i="48"/>
  <c r="G288" i="48"/>
  <c r="G289" i="48"/>
  <c r="G290" i="48"/>
  <c r="G291" i="48"/>
  <c r="G292" i="48"/>
  <c r="G293" i="48"/>
  <c r="G294" i="48"/>
  <c r="G295" i="48"/>
  <c r="G296" i="48"/>
  <c r="G297" i="48"/>
  <c r="G298" i="48"/>
  <c r="G299" i="48"/>
  <c r="G300" i="48"/>
  <c r="G301" i="48"/>
  <c r="G302" i="48"/>
  <c r="G303" i="48"/>
  <c r="G304" i="48"/>
  <c r="G305" i="48"/>
  <c r="G306" i="48"/>
  <c r="G307" i="48"/>
  <c r="G308" i="48"/>
  <c r="G309" i="48"/>
  <c r="G310" i="48"/>
  <c r="G311" i="48"/>
  <c r="G312" i="48"/>
  <c r="G313" i="48"/>
  <c r="G314" i="48"/>
  <c r="G315" i="48"/>
  <c r="G316" i="48"/>
  <c r="G317" i="48"/>
  <c r="G318" i="48"/>
  <c r="G319" i="48"/>
  <c r="G320" i="48"/>
  <c r="G321" i="48"/>
  <c r="G322" i="48"/>
  <c r="G323" i="48"/>
  <c r="G324" i="48"/>
  <c r="G325" i="48"/>
  <c r="G326" i="48"/>
  <c r="G327" i="48"/>
  <c r="G328" i="48"/>
  <c r="G329" i="48"/>
  <c r="G330" i="48"/>
  <c r="G331" i="48"/>
  <c r="G332" i="48"/>
  <c r="G333" i="48"/>
  <c r="G334" i="48"/>
  <c r="G335" i="48"/>
  <c r="G336" i="48"/>
  <c r="G337" i="48"/>
  <c r="G338" i="48"/>
  <c r="G339" i="48"/>
  <c r="G340" i="48"/>
  <c r="G341" i="48"/>
  <c r="G342" i="48"/>
  <c r="G343" i="48"/>
  <c r="G344" i="48"/>
  <c r="G345" i="48"/>
  <c r="G346" i="48"/>
  <c r="G347" i="48"/>
  <c r="G348" i="48"/>
  <c r="G349" i="48"/>
  <c r="G351" i="48"/>
  <c r="G352" i="48"/>
  <c r="G353" i="48"/>
  <c r="G354" i="48"/>
  <c r="G355" i="48"/>
  <c r="G356" i="48"/>
  <c r="G357" i="48"/>
  <c r="G358" i="48"/>
  <c r="G359" i="48"/>
  <c r="G360" i="48"/>
  <c r="G361" i="48"/>
  <c r="G362" i="48"/>
  <c r="G363" i="48"/>
  <c r="G364" i="48"/>
  <c r="G365" i="48"/>
  <c r="G366" i="48"/>
  <c r="G367" i="48"/>
  <c r="G368" i="48"/>
  <c r="G369" i="48"/>
  <c r="G370" i="48"/>
  <c r="G371" i="48"/>
  <c r="G372" i="48"/>
  <c r="G373" i="48"/>
  <c r="G374" i="48"/>
  <c r="G375" i="48"/>
  <c r="G376" i="48"/>
  <c r="G377" i="48"/>
  <c r="G378" i="48"/>
  <c r="G379" i="48"/>
  <c r="G380" i="48"/>
  <c r="G381" i="48"/>
  <c r="G382" i="48"/>
  <c r="G383" i="48"/>
  <c r="G384" i="48"/>
  <c r="G385" i="48"/>
  <c r="G386" i="48"/>
  <c r="G387" i="48"/>
  <c r="G388" i="48"/>
  <c r="G389" i="48"/>
  <c r="G390" i="48"/>
  <c r="G391" i="48"/>
  <c r="G392" i="48"/>
  <c r="G393" i="48"/>
  <c r="G394" i="48"/>
  <c r="G395" i="48"/>
  <c r="G396" i="48"/>
  <c r="G397" i="48"/>
  <c r="G398" i="48"/>
  <c r="G399" i="48"/>
  <c r="G400" i="48"/>
  <c r="G401" i="48"/>
  <c r="G402" i="48"/>
  <c r="G403" i="48"/>
  <c r="G404" i="48"/>
  <c r="G405" i="48"/>
  <c r="G406" i="48"/>
  <c r="G407" i="48"/>
  <c r="G408" i="48"/>
  <c r="G409" i="48"/>
  <c r="G410" i="48"/>
  <c r="G411" i="48"/>
  <c r="G412" i="48"/>
  <c r="G413" i="48"/>
  <c r="G414" i="48"/>
  <c r="G415" i="48"/>
  <c r="G416" i="48"/>
  <c r="G417" i="48"/>
  <c r="G418" i="48"/>
  <c r="G419" i="48"/>
  <c r="G420" i="48"/>
  <c r="G421" i="48"/>
  <c r="G422" i="48"/>
  <c r="G423" i="48"/>
  <c r="G424" i="48"/>
  <c r="G425" i="48"/>
  <c r="G426" i="48"/>
  <c r="G427" i="48"/>
  <c r="G428" i="48"/>
  <c r="G429" i="48"/>
  <c r="G430" i="48"/>
  <c r="G431" i="48"/>
  <c r="G432" i="48"/>
  <c r="G433" i="48"/>
  <c r="G434" i="48"/>
  <c r="G435" i="48"/>
  <c r="G436" i="48"/>
  <c r="G437" i="48"/>
  <c r="G438" i="48"/>
  <c r="G439" i="48"/>
  <c r="G440" i="48"/>
  <c r="G441" i="48"/>
  <c r="G442" i="48"/>
  <c r="G443" i="48"/>
  <c r="G444" i="48"/>
  <c r="G445" i="48"/>
  <c r="G446" i="48"/>
  <c r="G447" i="48"/>
  <c r="G448" i="48"/>
  <c r="G449" i="48"/>
  <c r="G450" i="48"/>
  <c r="G451" i="48"/>
  <c r="G452" i="48"/>
  <c r="G453" i="48"/>
  <c r="G454" i="48"/>
  <c r="G455" i="48"/>
  <c r="G456" i="48"/>
  <c r="G457" i="48"/>
  <c r="G458" i="48"/>
  <c r="G459" i="48"/>
  <c r="G460" i="48"/>
  <c r="G461" i="48"/>
  <c r="G462" i="48"/>
  <c r="G463" i="48"/>
  <c r="G464" i="48"/>
  <c r="G465" i="48"/>
  <c r="G466" i="48"/>
  <c r="G467" i="48"/>
  <c r="G468" i="48"/>
  <c r="G469" i="48"/>
  <c r="G470" i="48"/>
  <c r="G471" i="48"/>
  <c r="G472" i="48"/>
  <c r="G473" i="48"/>
  <c r="G474" i="48"/>
  <c r="G475" i="48"/>
  <c r="G476" i="48"/>
  <c r="G477" i="48"/>
  <c r="G478" i="48"/>
  <c r="G479" i="48"/>
  <c r="G480" i="48"/>
  <c r="G481" i="48"/>
  <c r="G482" i="48"/>
  <c r="G483" i="48"/>
  <c r="G484" i="48"/>
  <c r="G485" i="48"/>
  <c r="G486" i="48"/>
  <c r="G487" i="48"/>
  <c r="G488" i="48"/>
  <c r="G489" i="48"/>
  <c r="G490" i="48"/>
  <c r="G491" i="48"/>
  <c r="G492" i="48"/>
  <c r="G493" i="48"/>
  <c r="G494" i="48"/>
  <c r="G495" i="48"/>
  <c r="G496" i="48"/>
  <c r="G499" i="48"/>
  <c r="E500" i="48"/>
  <c r="G500" i="48" s="1"/>
  <c r="G501" i="48"/>
  <c r="G502" i="48"/>
  <c r="G503" i="48"/>
  <c r="E504" i="48"/>
  <c r="G504" i="48" s="1"/>
  <c r="G505" i="48"/>
  <c r="G506" i="48"/>
  <c r="G507" i="48"/>
  <c r="G6" i="48"/>
  <c r="G350" i="48" l="1"/>
  <c r="G498" i="48"/>
  <c r="E5" i="48"/>
  <c r="G103" i="48"/>
  <c r="F5" i="48"/>
  <c r="E58" i="57" l="1"/>
  <c r="E52" i="57"/>
  <c r="E41" i="57"/>
  <c r="E40" i="57" s="1"/>
  <c r="E6" i="57"/>
  <c r="H56" i="57"/>
  <c r="H53" i="57" s="1"/>
  <c r="J53" i="57" s="1"/>
  <c r="J8" i="57"/>
  <c r="J9" i="57"/>
  <c r="J11" i="57"/>
  <c r="J14" i="57"/>
  <c r="J15" i="57"/>
  <c r="J16" i="57"/>
  <c r="J17" i="57"/>
  <c r="J18" i="57"/>
  <c r="J19" i="57"/>
  <c r="J20" i="57"/>
  <c r="J22" i="57"/>
  <c r="J24" i="57"/>
  <c r="J26" i="57"/>
  <c r="J28" i="57"/>
  <c r="J33" i="57"/>
  <c r="J35" i="57"/>
  <c r="J36" i="57"/>
  <c r="J37" i="57"/>
  <c r="J39" i="57"/>
  <c r="J40" i="57"/>
  <c r="J41" i="57"/>
  <c r="J42" i="57"/>
  <c r="J54" i="57"/>
  <c r="J55" i="57"/>
  <c r="J57" i="57"/>
  <c r="J60" i="57"/>
  <c r="J61" i="57"/>
  <c r="H27" i="57"/>
  <c r="J27" i="57" s="1"/>
  <c r="G13" i="57"/>
  <c r="H13" i="57"/>
  <c r="J13" i="57" s="1"/>
  <c r="F13" i="57"/>
  <c r="H25" i="57"/>
  <c r="J25" i="57" s="1"/>
  <c r="H21" i="57"/>
  <c r="J21" i="57" s="1"/>
  <c r="G38" i="57"/>
  <c r="H38" i="57"/>
  <c r="J38" i="57" s="1"/>
  <c r="G32" i="57"/>
  <c r="H32" i="57"/>
  <c r="J32" i="57" s="1"/>
  <c r="H45" i="57"/>
  <c r="H44" i="57" s="1"/>
  <c r="J44" i="57" s="1"/>
  <c r="H51" i="57"/>
  <c r="J51" i="57" s="1"/>
  <c r="H50" i="57"/>
  <c r="J50" i="57" s="1"/>
  <c r="H49" i="57"/>
  <c r="J49" i="57" s="1"/>
  <c r="H48" i="57"/>
  <c r="J48" i="57" s="1"/>
  <c r="H47" i="57"/>
  <c r="J47" i="57" s="1"/>
  <c r="G46" i="57"/>
  <c r="G44" i="57"/>
  <c r="G53" i="57"/>
  <c r="G52" i="57" s="1"/>
  <c r="G59" i="57"/>
  <c r="G58" i="57" s="1"/>
  <c r="H59" i="57"/>
  <c r="H58" i="57" s="1"/>
  <c r="J58" i="57" s="1"/>
  <c r="H10" i="57"/>
  <c r="J10" i="57" s="1"/>
  <c r="G7" i="57"/>
  <c r="G6" i="57" s="1"/>
  <c r="H7" i="57"/>
  <c r="J7" i="57" s="1"/>
  <c r="J34" i="57" l="1"/>
  <c r="D31" i="57"/>
  <c r="D43" i="57"/>
  <c r="E43" i="57"/>
  <c r="J56" i="57"/>
  <c r="J45" i="57"/>
  <c r="H46" i="57"/>
  <c r="J46" i="57" s="1"/>
  <c r="D58" i="57"/>
  <c r="D52" i="57"/>
  <c r="D41" i="57"/>
  <c r="D40" i="57" s="1"/>
  <c r="D6" i="57"/>
  <c r="H52" i="57"/>
  <c r="J52" i="57" s="1"/>
  <c r="J59" i="57"/>
  <c r="H6" i="57"/>
  <c r="J6" i="57" s="1"/>
  <c r="G43" i="57"/>
  <c r="G31" i="57"/>
  <c r="H31" i="57"/>
  <c r="J31" i="57" s="1"/>
  <c r="H12" i="57"/>
  <c r="H43" i="57" l="1"/>
  <c r="J43" i="57" s="1"/>
  <c r="J12" i="57"/>
  <c r="H5" i="57"/>
  <c r="J5" i="57" s="1"/>
  <c r="H57" i="59" l="1"/>
  <c r="G56" i="59"/>
  <c r="G55" i="59" s="1"/>
  <c r="E56" i="59"/>
  <c r="E55" i="59" s="1"/>
  <c r="D56" i="59"/>
  <c r="D55" i="59" s="1"/>
  <c r="H54" i="59"/>
  <c r="G53" i="59"/>
  <c r="E53" i="59"/>
  <c r="D53" i="59"/>
  <c r="G52" i="59"/>
  <c r="E52" i="59"/>
  <c r="D52" i="59"/>
  <c r="H51" i="59"/>
  <c r="H50" i="59"/>
  <c r="H49" i="59"/>
  <c r="H48" i="59"/>
  <c r="H47" i="59"/>
  <c r="D46" i="59"/>
  <c r="H46" i="59" s="1"/>
  <c r="H45" i="59"/>
  <c r="G44" i="59"/>
  <c r="E44" i="59"/>
  <c r="E43" i="59" s="1"/>
  <c r="D44" i="59"/>
  <c r="G43" i="59"/>
  <c r="H42" i="59"/>
  <c r="G41" i="59"/>
  <c r="E41" i="59"/>
  <c r="D41" i="59"/>
  <c r="H40" i="59"/>
  <c r="H39" i="59"/>
  <c r="H38" i="59"/>
  <c r="G37" i="59"/>
  <c r="G34" i="59" s="1"/>
  <c r="E37" i="59"/>
  <c r="E34" i="59" s="1"/>
  <c r="D37" i="59"/>
  <c r="D34" i="59" s="1"/>
  <c r="H36" i="59"/>
  <c r="G35" i="59"/>
  <c r="E35" i="59"/>
  <c r="D35" i="59"/>
  <c r="H35" i="59" s="1"/>
  <c r="H33" i="59"/>
  <c r="G32" i="59"/>
  <c r="E32" i="59"/>
  <c r="D32" i="59"/>
  <c r="H31" i="59"/>
  <c r="G30" i="59"/>
  <c r="E30" i="59"/>
  <c r="D30" i="59"/>
  <c r="H29" i="59"/>
  <c r="H28" i="59"/>
  <c r="H27" i="59"/>
  <c r="G26" i="59"/>
  <c r="E26" i="59"/>
  <c r="D26" i="59"/>
  <c r="H24" i="59"/>
  <c r="G23" i="59"/>
  <c r="E23" i="59"/>
  <c r="D23" i="59"/>
  <c r="H22" i="59"/>
  <c r="H21" i="59"/>
  <c r="G20" i="59"/>
  <c r="E20" i="59"/>
  <c r="D20" i="59"/>
  <c r="E19" i="59" l="1"/>
  <c r="H32" i="59"/>
  <c r="D19" i="59"/>
  <c r="H30" i="59"/>
  <c r="D25" i="59"/>
  <c r="H23" i="59"/>
  <c r="H53" i="59"/>
  <c r="E25" i="59"/>
  <c r="E18" i="59" s="1"/>
  <c r="D43" i="59"/>
  <c r="H43" i="59" s="1"/>
  <c r="H41" i="59"/>
  <c r="G25" i="59"/>
  <c r="H55" i="59"/>
  <c r="G19" i="59"/>
  <c r="H34" i="59"/>
  <c r="H37" i="59"/>
  <c r="H52" i="59"/>
  <c r="H26" i="59"/>
  <c r="H20" i="59"/>
  <c r="H44" i="59"/>
  <c r="H56" i="59"/>
  <c r="D18" i="59" l="1"/>
  <c r="H25" i="59"/>
  <c r="G18" i="59"/>
  <c r="H19" i="59"/>
  <c r="H18" i="59"/>
  <c r="H22" i="61" l="1"/>
  <c r="H26" i="61" l="1"/>
  <c r="D25" i="61"/>
  <c r="H25" i="61"/>
  <c r="D24" i="61"/>
  <c r="F24" i="61"/>
  <c r="D23" i="61"/>
  <c r="H23" i="61"/>
  <c r="C22" i="61"/>
  <c r="C20" i="61" s="1"/>
  <c r="B22" i="61"/>
  <c r="D21" i="61"/>
  <c r="B20" i="61"/>
  <c r="H19" i="61"/>
  <c r="H18" i="61"/>
  <c r="D19" i="61"/>
  <c r="H17" i="61"/>
  <c r="D18" i="61"/>
  <c r="H16" i="61"/>
  <c r="D17" i="61"/>
  <c r="D16" i="61"/>
  <c r="H15" i="61"/>
  <c r="D15" i="61"/>
  <c r="H14" i="61"/>
  <c r="D14" i="61"/>
  <c r="H13" i="61"/>
  <c r="D13" i="61"/>
  <c r="H12" i="61"/>
  <c r="D12" i="61"/>
  <c r="H11" i="61"/>
  <c r="D11" i="61"/>
  <c r="H10" i="61"/>
  <c r="D10" i="61"/>
  <c r="H9" i="61"/>
  <c r="D9" i="61"/>
  <c r="C8" i="61"/>
  <c r="B8" i="61"/>
  <c r="I8" i="21"/>
  <c r="H8" i="61" l="1"/>
  <c r="H24" i="61"/>
  <c r="D8" i="61"/>
  <c r="C7" i="61"/>
  <c r="B7" i="61"/>
  <c r="D22" i="61"/>
  <c r="F20" i="61"/>
  <c r="F7" i="61" s="1"/>
  <c r="H21" i="61"/>
  <c r="D20" i="61"/>
  <c r="H20" i="61" l="1"/>
  <c r="H7" i="61"/>
  <c r="D7" i="61"/>
  <c r="I40" i="60" l="1"/>
  <c r="I38" i="60" s="1"/>
  <c r="C40" i="60"/>
  <c r="K38" i="60"/>
  <c r="K34" i="60" s="1"/>
  <c r="I37" i="60"/>
  <c r="C36" i="60"/>
  <c r="I35" i="60"/>
  <c r="I34" i="60" s="1"/>
  <c r="K33" i="60"/>
  <c r="K32" i="60"/>
  <c r="K30" i="60"/>
  <c r="K28" i="60"/>
  <c r="K27" i="60"/>
  <c r="K26" i="60"/>
  <c r="K25" i="60"/>
  <c r="C25" i="60"/>
  <c r="C7" i="60" s="1"/>
  <c r="K24" i="60"/>
  <c r="K23" i="60"/>
  <c r="K22" i="60"/>
  <c r="K21" i="60"/>
  <c r="K20" i="60"/>
  <c r="K19" i="60"/>
  <c r="K18" i="60"/>
  <c r="K17" i="60"/>
  <c r="K16" i="60"/>
  <c r="K15" i="60"/>
  <c r="K14" i="60"/>
  <c r="K13" i="60"/>
  <c r="K12" i="60"/>
  <c r="K11" i="60"/>
  <c r="K10" i="60"/>
  <c r="K9" i="60"/>
  <c r="K8" i="60"/>
  <c r="N7" i="60"/>
  <c r="N6" i="60" s="1"/>
  <c r="M7" i="60"/>
  <c r="M6" i="60" s="1"/>
  <c r="J7" i="60"/>
  <c r="D8" i="60" l="1"/>
  <c r="D7" i="60" s="1"/>
  <c r="K7" i="60"/>
  <c r="K6" i="60" s="1"/>
  <c r="C34" i="60"/>
  <c r="C7" i="59"/>
  <c r="C8" i="59" s="1"/>
  <c r="C2" i="59"/>
  <c r="B2" i="59" s="1"/>
  <c r="F59" i="57"/>
  <c r="F58" i="57" s="1"/>
  <c r="F53" i="57"/>
  <c r="F52" i="57" s="1"/>
  <c r="F46" i="57"/>
  <c r="F44" i="57"/>
  <c r="F41" i="57"/>
  <c r="F40" i="57" s="1"/>
  <c r="F38" i="57"/>
  <c r="F32" i="57"/>
  <c r="F27" i="57"/>
  <c r="F25" i="57"/>
  <c r="F21" i="57"/>
  <c r="F10" i="57"/>
  <c r="F7" i="57"/>
  <c r="I6" i="60" l="1"/>
  <c r="F6" i="57"/>
  <c r="D34" i="60"/>
  <c r="D6" i="60" s="1"/>
  <c r="C6" i="60"/>
  <c r="F12" i="57"/>
  <c r="F43" i="57"/>
  <c r="F31" i="57"/>
  <c r="F5" i="57" l="1"/>
  <c r="I40" i="21" l="1"/>
  <c r="I39" i="21"/>
  <c r="I36" i="21"/>
  <c r="I37" i="21"/>
  <c r="I35" i="21"/>
  <c r="I9" i="21"/>
  <c r="I10" i="21"/>
  <c r="I11" i="21"/>
  <c r="I12" i="21"/>
  <c r="I13" i="21"/>
  <c r="I14" i="21"/>
  <c r="I15" i="21"/>
  <c r="I16" i="21"/>
  <c r="I17" i="21"/>
  <c r="I19" i="21"/>
  <c r="I20" i="21"/>
  <c r="I21" i="21"/>
  <c r="I22" i="21"/>
  <c r="I23" i="21"/>
  <c r="I24" i="21"/>
  <c r="I25" i="21"/>
  <c r="I26" i="21"/>
  <c r="I27" i="21"/>
  <c r="I28" i="21"/>
  <c r="I29" i="21"/>
  <c r="I31" i="21"/>
  <c r="I32" i="21"/>
  <c r="I33" i="21"/>
  <c r="C25" i="21"/>
  <c r="C8" i="21"/>
  <c r="C7" i="21" l="1"/>
  <c r="D8" i="21"/>
  <c r="D25" i="21"/>
  <c r="H10" i="58"/>
  <c r="H11" i="58"/>
  <c r="H13" i="58"/>
  <c r="H14" i="58"/>
  <c r="H15" i="58"/>
  <c r="H16" i="58"/>
  <c r="H17" i="58"/>
  <c r="H18" i="58"/>
  <c r="H19" i="58"/>
  <c r="H9" i="58"/>
  <c r="H12" i="58"/>
  <c r="H8" i="58" l="1"/>
  <c r="D7" i="21"/>
  <c r="C40" i="21" l="1"/>
  <c r="G34" i="21" l="1"/>
  <c r="I34" i="21"/>
  <c r="C34" i="21"/>
  <c r="C6" i="21" s="1"/>
  <c r="H25" i="58" l="1"/>
  <c r="D20" i="58"/>
  <c r="H24" i="58"/>
  <c r="H23" i="58" s="1"/>
  <c r="H22" i="58"/>
  <c r="C22" i="58"/>
  <c r="C20" i="58" s="1"/>
  <c r="H21" i="58"/>
  <c r="C8" i="58"/>
  <c r="H20" i="58" l="1"/>
  <c r="C7" i="58"/>
  <c r="D7" i="58"/>
  <c r="H7" i="58" l="1"/>
  <c r="G19" i="23" l="1"/>
  <c r="G17" i="23"/>
  <c r="G14" i="23"/>
  <c r="G11" i="23"/>
  <c r="G8" i="23"/>
  <c r="C7" i="23"/>
  <c r="C6" i="23" l="1"/>
  <c r="G7" i="23"/>
  <c r="G6" i="23" s="1"/>
  <c r="H9" i="32"/>
  <c r="H10" i="32"/>
  <c r="H11" i="32"/>
  <c r="H12" i="32"/>
  <c r="H13" i="32"/>
  <c r="H14" i="32"/>
  <c r="H15" i="32"/>
  <c r="H16" i="32"/>
  <c r="H20" i="32"/>
  <c r="H21" i="32"/>
  <c r="H19" i="23" l="1"/>
  <c r="H14" i="23"/>
  <c r="H11" i="23"/>
  <c r="D8" i="32" l="1"/>
  <c r="D9" i="32"/>
  <c r="D10" i="32"/>
  <c r="D11" i="32"/>
  <c r="D12" i="32"/>
  <c r="D13" i="32"/>
  <c r="D14" i="32"/>
  <c r="D15" i="32"/>
  <c r="D16" i="32"/>
  <c r="D17" i="32"/>
  <c r="D18" i="32"/>
  <c r="D19" i="32"/>
  <c r="D20" i="32"/>
  <c r="D21" i="32"/>
  <c r="H17" i="23" l="1"/>
  <c r="H7" i="23" s="1"/>
  <c r="H6" i="23" s="1"/>
  <c r="F19" i="32" l="1"/>
  <c r="H19" i="32" s="1"/>
  <c r="F18" i="32"/>
  <c r="H18" i="32" s="1"/>
  <c r="B7" i="32"/>
  <c r="D34" i="21"/>
  <c r="D6" i="21" s="1"/>
  <c r="F17" i="32" l="1"/>
  <c r="H17" i="32" s="1"/>
  <c r="D7" i="32"/>
  <c r="D6" i="32" s="1"/>
  <c r="B6" i="32"/>
  <c r="G7" i="21"/>
  <c r="I7" i="21" s="1"/>
  <c r="I6" i="21" s="1"/>
  <c r="F7" i="32"/>
  <c r="G6" i="21" l="1"/>
  <c r="H7" i="32"/>
  <c r="H6" i="32" s="1"/>
  <c r="F6" i="32"/>
  <c r="D25" i="57"/>
  <c r="D12" i="57" s="1"/>
  <c r="D5" i="57" s="1"/>
  <c r="E25" i="57"/>
  <c r="E12" i="57" l="1"/>
  <c r="E5" i="57" s="1"/>
</calcChain>
</file>

<file path=xl/sharedStrings.xml><?xml version="1.0" encoding="utf-8"?>
<sst xmlns="http://schemas.openxmlformats.org/spreadsheetml/2006/main" count="1026" uniqueCount="692">
  <si>
    <t>单位：万元</t>
  </si>
  <si>
    <t>收      入</t>
  </si>
  <si>
    <t>支      出</t>
  </si>
  <si>
    <t>总  计</t>
  </si>
  <si>
    <t>本级收入合计</t>
  </si>
  <si>
    <t>本级支出合计</t>
  </si>
  <si>
    <t>一、税收收入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</si>
  <si>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</si>
  <si>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</si>
  <si>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</si>
  <si>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</si>
  <si>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</si>
  <si>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</si>
  <si>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</si>
  <si>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</si>
  <si>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</si>
  <si>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</si>
  <si>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</si>
  <si>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</si>
  <si>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 xml:space="preserve">    其他税收收入</t>
  </si>
  <si>
    <t>商业服务业等支出</t>
  </si>
  <si>
    <t>二、非税收入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</si>
  <si>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</si>
  <si>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</si>
  <si>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</si>
  <si>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</si>
  <si>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</si>
  <si>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</si>
  <si>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</si>
  <si>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</si>
  <si>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</si>
  <si>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t>转移性收入合计</t>
  </si>
  <si>
    <t>转移性支出合计</t>
  </si>
  <si>
    <t>一、上级补助收入</t>
  </si>
  <si>
    <t>一、上解上级支出</t>
  </si>
  <si>
    <t>二、补助下级支出</t>
  </si>
  <si>
    <t>三、动用预算稳定调节基金</t>
  </si>
  <si>
    <t>三、安排预算稳定调节基金</t>
  </si>
  <si>
    <t xml:space="preserve">    政府性基金预算调入</t>
  </si>
  <si>
    <t xml:space="preserve">    国有资本经营预算调入</t>
  </si>
  <si>
    <t xml:space="preserve">    地方政府一般债券转贷收入(新增）</t>
  </si>
  <si>
    <t xml:space="preserve">    地方政府一般债券转贷收入(再融资）</t>
  </si>
  <si>
    <t>支        出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</si>
  <si>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</si>
  <si>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</si>
  <si>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</si>
  <si>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</si>
  <si>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>三、产权转让收入</t>
  </si>
  <si>
    <t xml:space="preserve">  其他历史遗留及改革成本支出</t>
  </si>
  <si>
    <t>四、其他国有资本经营预算收入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</si>
  <si>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</si>
  <si>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</si>
  <si>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</si>
  <si>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</si>
  <si>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</si>
  <si>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</si>
  <si>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</si>
  <si>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</si>
  <si>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五、上年结转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</si>
  <si>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</si>
  <si>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</si>
  <si>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</si>
  <si>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</si>
  <si>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</si>
  <si>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</si>
  <si>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</si>
  <si>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</si>
  <si>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</si>
  <si>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</si>
  <si>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</si>
  <si>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</si>
  <si>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</si>
  <si>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</si>
  <si>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环璄保护税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</si>
  <si>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</si>
  <si>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</si>
  <si>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</si>
  <si>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</si>
  <si>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</si>
  <si>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</si>
  <si>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</si>
  <si>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文化旅游体育与传媒支出</t>
  </si>
  <si>
    <t>卫生健康支出</t>
  </si>
  <si>
    <t>二、调出资金</t>
  </si>
  <si>
    <t xml:space="preserve">二、债务转贷收入 </t>
  </si>
  <si>
    <t xml:space="preserve">    地方政府专项债券转贷收入(新增）</t>
  </si>
  <si>
    <t xml:space="preserve">    地方政府专项债券转贷收入(再融资）</t>
  </si>
  <si>
    <t>大中型水库移民后期扶持基金支出</t>
  </si>
  <si>
    <t>移民补助</t>
  </si>
  <si>
    <t>国有土地使用权出让收入安排的支出</t>
  </si>
  <si>
    <t>征地和拆迁补偿支出</t>
  </si>
  <si>
    <t>农村基础设施建设支出</t>
  </si>
  <si>
    <t>其他国有土地使用权出让收入安排的支出</t>
  </si>
  <si>
    <t>城市基础设施配套费安排的支出</t>
  </si>
  <si>
    <t>其他城市基础设施配套费安排的支出</t>
  </si>
  <si>
    <t>污水处理费安排的支出</t>
  </si>
  <si>
    <t>大中型水库库区基金安排的支出</t>
  </si>
  <si>
    <t>基础设施建设和经济发展</t>
  </si>
  <si>
    <t>三峡水库库区基金支出</t>
  </si>
  <si>
    <t>解决移民遗留问题</t>
  </si>
  <si>
    <t>其他三峡水库库区基金支出</t>
  </si>
  <si>
    <t>国家重大水利工程建设基金安排的支出</t>
  </si>
  <si>
    <t>三峡后续工作</t>
  </si>
  <si>
    <t>其他地方自行试点项目收益专项债券收入安排的支出</t>
  </si>
  <si>
    <t>用于社会福利的彩票公益金支出</t>
  </si>
  <si>
    <t>用于体育事业的彩票公益金支出</t>
  </si>
  <si>
    <t>用于教育事业的彩票公益金支出</t>
  </si>
  <si>
    <t>用于残疾人事业的彩票公益金支出</t>
  </si>
  <si>
    <t>用于其他社会公益事业的彩票公益金支出</t>
  </si>
  <si>
    <t>农村基础设施建设</t>
  </si>
  <si>
    <t>援助其他地区支出</t>
  </si>
  <si>
    <t>债务还本支出</t>
  </si>
  <si>
    <t>二、调入资金</t>
  </si>
  <si>
    <t>三、债务还本支出</t>
  </si>
  <si>
    <t>四、债务转贷收入</t>
  </si>
  <si>
    <t xml:space="preserve">    地方政府向国际组织借款还本支出</t>
  </si>
  <si>
    <t>四、</t>
  </si>
  <si>
    <t>结转下年</t>
  </si>
  <si>
    <t>一、城市公用事业附加收入</t>
  </si>
  <si>
    <t>二、国有土地收益基金收入</t>
  </si>
  <si>
    <t>三、农业土地开发资金收入</t>
  </si>
  <si>
    <t>四、国有土地使用权出让收入</t>
  </si>
  <si>
    <t>五、大中型水库库区基金收入</t>
  </si>
  <si>
    <t>六、彩票公益金收入</t>
  </si>
  <si>
    <t>七、城市基础设施配套费收入</t>
  </si>
  <si>
    <t>八、小型水库移民扶助基金收入</t>
  </si>
  <si>
    <t>九、污水处理费收入</t>
  </si>
  <si>
    <t>十、彩票发行机构和彩票销售机构的业务费用</t>
  </si>
  <si>
    <t>十一、其他政府性基金收入</t>
  </si>
  <si>
    <t xml:space="preserve">    地方政府专项债券还本支出(再融资）</t>
  </si>
  <si>
    <t>三、上年结转</t>
  </si>
  <si>
    <t>四、结转下年</t>
  </si>
  <si>
    <t>上年结转</t>
  </si>
  <si>
    <t>调出资金</t>
  </si>
  <si>
    <t>人大事务</t>
  </si>
  <si>
    <t>行政运行</t>
  </si>
  <si>
    <t>人大会议</t>
  </si>
  <si>
    <t>代表工作</t>
  </si>
  <si>
    <t>事业运行</t>
  </si>
  <si>
    <t>其他人大事务支出</t>
  </si>
  <si>
    <t>政协事务</t>
  </si>
  <si>
    <t>政协会议</t>
  </si>
  <si>
    <t>委员视察</t>
  </si>
  <si>
    <t>其他政协事务支出</t>
  </si>
  <si>
    <t>政府办公厅（室）及相关机构事务</t>
  </si>
  <si>
    <t>一般行政管理事务</t>
  </si>
  <si>
    <t>政务公开审批</t>
  </si>
  <si>
    <t>信访事务</t>
  </si>
  <si>
    <t>其他政府办公厅（室）及相关机构事务支出</t>
  </si>
  <si>
    <t>发展与改革事务</t>
  </si>
  <si>
    <t>社会事业发展规划</t>
  </si>
  <si>
    <t>其他发展与改革事务支出</t>
  </si>
  <si>
    <t>统计信息事务</t>
  </si>
  <si>
    <t>专项普查活动</t>
  </si>
  <si>
    <t>统计抽样调查</t>
  </si>
  <si>
    <t>其他统计信息事务支出</t>
  </si>
  <si>
    <t>财政事务</t>
  </si>
  <si>
    <t>信息化建设</t>
  </si>
  <si>
    <t>财政委托业务支出</t>
  </si>
  <si>
    <t>其他财政事务支出</t>
  </si>
  <si>
    <t>税收事务</t>
  </si>
  <si>
    <t>税收业务</t>
  </si>
  <si>
    <t>审计事务</t>
  </si>
  <si>
    <t>审计业务</t>
  </si>
  <si>
    <t>纪检监察事务</t>
  </si>
  <si>
    <t>其他纪检监察事务支出</t>
  </si>
  <si>
    <t>商贸事务</t>
  </si>
  <si>
    <t>招商引资</t>
  </si>
  <si>
    <t>其他商贸事务支出</t>
  </si>
  <si>
    <t>档案事务</t>
  </si>
  <si>
    <t>档案馆</t>
  </si>
  <si>
    <t>民主党派及工商联事务</t>
  </si>
  <si>
    <t>其他民主党派及工商联事务支出</t>
  </si>
  <si>
    <t>群众团体事务</t>
  </si>
  <si>
    <t>工会事务</t>
  </si>
  <si>
    <t>其他群众团体事务支出</t>
  </si>
  <si>
    <t>党委办公厅（室）及相关机构事务</t>
  </si>
  <si>
    <t>其他党委办公厅（室）及相关机构事务支出</t>
  </si>
  <si>
    <t>组织事务</t>
  </si>
  <si>
    <t>公务员事务</t>
  </si>
  <si>
    <t>其他组织事务支出</t>
  </si>
  <si>
    <t>宣传事务</t>
  </si>
  <si>
    <t>统战事务</t>
  </si>
  <si>
    <t>其他统战事务支出</t>
  </si>
  <si>
    <t>其他共产党事务支出</t>
  </si>
  <si>
    <t>市场监督管理事务</t>
  </si>
  <si>
    <t>质量基础</t>
  </si>
  <si>
    <t>药品事务</t>
  </si>
  <si>
    <t>化妆品事务</t>
  </si>
  <si>
    <t>质量安全监管</t>
  </si>
  <si>
    <t>食品安全监管</t>
  </si>
  <si>
    <t>其他市场监督管理事务</t>
  </si>
  <si>
    <t>其他一般公共服务支出</t>
  </si>
  <si>
    <t>国防动员</t>
  </si>
  <si>
    <t>民兵</t>
  </si>
  <si>
    <t>其他国防支出</t>
  </si>
  <si>
    <t>公安</t>
  </si>
  <si>
    <t>执法办案</t>
  </si>
  <si>
    <t>其他公安支出</t>
  </si>
  <si>
    <t>司法</t>
  </si>
  <si>
    <t>基层司法业务</t>
  </si>
  <si>
    <t>社区矫正</t>
  </si>
  <si>
    <t>其他司法支出</t>
  </si>
  <si>
    <t>其他公共安全支出</t>
  </si>
  <si>
    <t>教育管理事务</t>
  </si>
  <si>
    <t>其他教育管理事务支出</t>
  </si>
  <si>
    <t>普通教育</t>
  </si>
  <si>
    <t>学前教育</t>
  </si>
  <si>
    <t>小学教育</t>
  </si>
  <si>
    <t>初中教育</t>
  </si>
  <si>
    <t>高中教育</t>
  </si>
  <si>
    <t>其他普通教育支出</t>
  </si>
  <si>
    <t>职业教育</t>
  </si>
  <si>
    <t>初等职业教育</t>
  </si>
  <si>
    <t>中等职业教育</t>
  </si>
  <si>
    <t>技校教育</t>
  </si>
  <si>
    <t>特殊教育</t>
  </si>
  <si>
    <t>特殊学校教育</t>
  </si>
  <si>
    <t>进修及培训</t>
  </si>
  <si>
    <t>教师进修</t>
  </si>
  <si>
    <t>干部教育</t>
  </si>
  <si>
    <t>其他教育支出</t>
  </si>
  <si>
    <t>科学技术管理事务</t>
  </si>
  <si>
    <t>其他科学技术管理事务支出</t>
  </si>
  <si>
    <t>技术研究与开发</t>
  </si>
  <si>
    <t>其他技术研究与开发支出</t>
  </si>
  <si>
    <t>科学技术普及</t>
  </si>
  <si>
    <t>机构运行</t>
  </si>
  <si>
    <t>科普活动</t>
  </si>
  <si>
    <t>青少年科技活动</t>
  </si>
  <si>
    <t>其他科学技术普及支出</t>
  </si>
  <si>
    <t>文化和旅游</t>
  </si>
  <si>
    <t>图书馆</t>
  </si>
  <si>
    <t>群众文化</t>
  </si>
  <si>
    <t>文化创作与保护</t>
  </si>
  <si>
    <t>文化和旅游市场管理</t>
  </si>
  <si>
    <t>旅游宣传</t>
  </si>
  <si>
    <t>其他文化和旅游支出</t>
  </si>
  <si>
    <t>文物</t>
  </si>
  <si>
    <t>文物保护</t>
  </si>
  <si>
    <t>体育</t>
  </si>
  <si>
    <t>体育场馆</t>
  </si>
  <si>
    <t>群众体育</t>
  </si>
  <si>
    <t>其他体育支出</t>
  </si>
  <si>
    <t>新闻出版电影</t>
  </si>
  <si>
    <t>新闻通讯</t>
  </si>
  <si>
    <t>广播电视</t>
  </si>
  <si>
    <t>传输发射</t>
  </si>
  <si>
    <t>其他广播电视支出</t>
  </si>
  <si>
    <t>其他文化旅游体育与传媒支出</t>
  </si>
  <si>
    <t>宣传文化发展专项支出</t>
  </si>
  <si>
    <t>人力资源和社会保障管理事务</t>
  </si>
  <si>
    <t>劳动保障监察</t>
  </si>
  <si>
    <t>社会保险经办机构</t>
  </si>
  <si>
    <t>劳动人事争议调解仲裁</t>
  </si>
  <si>
    <t>其他人力资源和社会保障管理事务支出</t>
  </si>
  <si>
    <t>民政管理事务</t>
  </si>
  <si>
    <t>社会组织管理</t>
  </si>
  <si>
    <t>行政区划和地名管理</t>
  </si>
  <si>
    <t>基层政权建设和社区治理</t>
  </si>
  <si>
    <t>其他民政管理事务支出</t>
  </si>
  <si>
    <t>行政事业单位养老支出</t>
  </si>
  <si>
    <t>行政单位离退休</t>
  </si>
  <si>
    <t>事业单位离退休</t>
  </si>
  <si>
    <t>机关事业单位基本养老保险缴费支出</t>
  </si>
  <si>
    <t>机关事业单位职业年金缴费支出</t>
  </si>
  <si>
    <t>其他行政事业单位养老支出</t>
  </si>
  <si>
    <t>企业改革补助</t>
  </si>
  <si>
    <t>企业关闭破产补助</t>
  </si>
  <si>
    <t>就业补助</t>
  </si>
  <si>
    <t>就业创业服务补贴</t>
  </si>
  <si>
    <t>公益性岗位补贴</t>
  </si>
  <si>
    <t>职业技能鉴定补贴</t>
  </si>
  <si>
    <t>其他就业补助支出</t>
  </si>
  <si>
    <t>抚恤</t>
  </si>
  <si>
    <t>伤残抚恤</t>
  </si>
  <si>
    <t>在乡复员、退伍军人生活补助</t>
  </si>
  <si>
    <t>义务兵优待</t>
  </si>
  <si>
    <t>烈士纪念设施管理维护</t>
  </si>
  <si>
    <t>其他优抚支出</t>
  </si>
  <si>
    <t>退役安置</t>
  </si>
  <si>
    <t>退役士兵安置</t>
  </si>
  <si>
    <t>军队移交政府的离退休人员安置</t>
  </si>
  <si>
    <t>军队移交政府离退休干部管理机构</t>
  </si>
  <si>
    <t>军队转业干部安置</t>
  </si>
  <si>
    <t>其他退役安置支出</t>
  </si>
  <si>
    <t>社会福利</t>
  </si>
  <si>
    <t>儿童福利</t>
  </si>
  <si>
    <t>老年福利</t>
  </si>
  <si>
    <t>殡葬</t>
  </si>
  <si>
    <t>社会福利事业单位</t>
  </si>
  <si>
    <t>养老服务</t>
  </si>
  <si>
    <t>其他社会福利支出</t>
  </si>
  <si>
    <t>残疾人事业</t>
  </si>
  <si>
    <t>残疾人康复</t>
  </si>
  <si>
    <t>残疾人体育</t>
  </si>
  <si>
    <t>残疾人生活和护理补贴</t>
  </si>
  <si>
    <t>其他残疾人事业支出</t>
  </si>
  <si>
    <t>红十字事业</t>
  </si>
  <si>
    <t>其他红十字事业支出</t>
  </si>
  <si>
    <t>最低生活保障</t>
  </si>
  <si>
    <t>城市最低生活保障金支出</t>
  </si>
  <si>
    <t>农村最低生活保障金支出</t>
  </si>
  <si>
    <t>临时救助</t>
  </si>
  <si>
    <t>临时救助支出</t>
  </si>
  <si>
    <t>流浪乞讨人员救助支出</t>
  </si>
  <si>
    <t>特困人员救助供养</t>
  </si>
  <si>
    <t>城市特困人员救助供养支出</t>
  </si>
  <si>
    <t>农村特困人员救助供养支出</t>
  </si>
  <si>
    <t>其他生活救助</t>
  </si>
  <si>
    <t>其他城市生活救助</t>
  </si>
  <si>
    <t>其他农村生活救助</t>
  </si>
  <si>
    <t>退役军人管理事务</t>
  </si>
  <si>
    <t>其他退役军人事务管理支出</t>
  </si>
  <si>
    <t>其他社会保障和就业支出</t>
  </si>
  <si>
    <t>卫生健康管理事务</t>
  </si>
  <si>
    <t>其他卫生健康管理事务支出</t>
  </si>
  <si>
    <t>公立医院</t>
  </si>
  <si>
    <t>综合医院</t>
  </si>
  <si>
    <t>中医（民族）医院</t>
  </si>
  <si>
    <t>精神病医院</t>
  </si>
  <si>
    <t>妇幼保健医院</t>
  </si>
  <si>
    <t>基层医疗卫生机构</t>
  </si>
  <si>
    <t>乡镇卫生院</t>
  </si>
  <si>
    <t>其他基层医疗卫生机构支出</t>
  </si>
  <si>
    <t>公共卫生</t>
  </si>
  <si>
    <t>疾病预防控制机构</t>
  </si>
  <si>
    <t>妇幼保健机构</t>
  </si>
  <si>
    <t>基本公共卫生服务</t>
  </si>
  <si>
    <t>重大公共卫生服务</t>
  </si>
  <si>
    <t>其他公共卫生支出</t>
  </si>
  <si>
    <t>中医药</t>
  </si>
  <si>
    <t>中医（民族医）药专项</t>
  </si>
  <si>
    <t>计划生育事务</t>
  </si>
  <si>
    <t>计划生育服务</t>
  </si>
  <si>
    <t>其他计划生育事务支出</t>
  </si>
  <si>
    <t>行政事业单位医疗</t>
  </si>
  <si>
    <t>行政单位医疗</t>
  </si>
  <si>
    <t>事业单位医疗</t>
  </si>
  <si>
    <t>其他行政事业单位医疗支出</t>
  </si>
  <si>
    <t>财政对基本医疗保险基金的补助</t>
  </si>
  <si>
    <t>财政对职工基本医疗保险基金的补助</t>
  </si>
  <si>
    <t>财政对城乡居民基本医疗保险基金的补助</t>
  </si>
  <si>
    <t>医疗救助</t>
  </si>
  <si>
    <t>城乡医疗救助</t>
  </si>
  <si>
    <t>优抚对象医疗</t>
  </si>
  <si>
    <t>优抚对象医疗补助</t>
  </si>
  <si>
    <t>医疗保障管理事务</t>
  </si>
  <si>
    <t>医疗保障政策管理</t>
  </si>
  <si>
    <t>医疗保障经办事务</t>
  </si>
  <si>
    <t>环境保护管理事务</t>
  </si>
  <si>
    <t>生态环境保护宣传</t>
  </si>
  <si>
    <t>其他环境保护管理事务支出</t>
  </si>
  <si>
    <t>环境监测与监察</t>
  </si>
  <si>
    <t>其他环境监测与监察支出</t>
  </si>
  <si>
    <t>污染防治</t>
  </si>
  <si>
    <t>大气</t>
  </si>
  <si>
    <t>水体</t>
  </si>
  <si>
    <t>固体废弃物与化学品</t>
  </si>
  <si>
    <t>其他污染防治支出</t>
  </si>
  <si>
    <t>自然生态保护</t>
  </si>
  <si>
    <t>生态保护</t>
  </si>
  <si>
    <t>农村环境保护</t>
  </si>
  <si>
    <t>其他自然生态保护支出</t>
  </si>
  <si>
    <t>天然林保护</t>
  </si>
  <si>
    <t>森林管护</t>
  </si>
  <si>
    <t>社会保险补助</t>
  </si>
  <si>
    <t>停伐补助</t>
  </si>
  <si>
    <t>其他天然林保护支出</t>
  </si>
  <si>
    <t>退耕还林还草</t>
  </si>
  <si>
    <t>退耕现金</t>
  </si>
  <si>
    <t>退耕还林工程建设</t>
  </si>
  <si>
    <t>其他退耕还林还草支出</t>
  </si>
  <si>
    <t>能源节约利用</t>
  </si>
  <si>
    <t>污染减排</t>
  </si>
  <si>
    <t>生态环境监测与信息</t>
  </si>
  <si>
    <t>生态环境执法监察</t>
  </si>
  <si>
    <t>能源管理事务</t>
  </si>
  <si>
    <t>城乡社区管理事务</t>
  </si>
  <si>
    <t>工程建设管理</t>
  </si>
  <si>
    <t>其他城乡社区管理事务支出</t>
  </si>
  <si>
    <t>城乡社区规划与管理</t>
  </si>
  <si>
    <t>建设市场管理与监督</t>
  </si>
  <si>
    <t>其他城乡社区支出</t>
  </si>
  <si>
    <t>农业农村</t>
  </si>
  <si>
    <t>科技转化与推广服务</t>
  </si>
  <si>
    <t>病虫害控制</t>
  </si>
  <si>
    <t>农产品质量安全</t>
  </si>
  <si>
    <t>执法监管</t>
  </si>
  <si>
    <t>稳定农民收入补贴</t>
  </si>
  <si>
    <t>农业生产发展</t>
  </si>
  <si>
    <t>农村合作经济</t>
  </si>
  <si>
    <t>农产品加工与促销</t>
  </si>
  <si>
    <t>农村社会事业</t>
  </si>
  <si>
    <t>农业资源保护修复与利用</t>
  </si>
  <si>
    <t>农田建设</t>
  </si>
  <si>
    <t>其他农业农村支出</t>
  </si>
  <si>
    <t>林业和草原</t>
  </si>
  <si>
    <t>事业机构</t>
  </si>
  <si>
    <t>森林资源培育</t>
  </si>
  <si>
    <t>森林资源管理</t>
  </si>
  <si>
    <t>森林生态效益补偿</t>
  </si>
  <si>
    <t>动植物保护</t>
  </si>
  <si>
    <t>湿地保护</t>
  </si>
  <si>
    <t>林区公共支出</t>
  </si>
  <si>
    <t>林业草原防灾减灾</t>
  </si>
  <si>
    <t>其他林业和草原支出</t>
  </si>
  <si>
    <t>水利</t>
  </si>
  <si>
    <t>水利行业业务管理</t>
  </si>
  <si>
    <t>水利工程建设</t>
  </si>
  <si>
    <t>水利工程运行与维护</t>
  </si>
  <si>
    <t>水土保持</t>
  </si>
  <si>
    <t>水质监测</t>
  </si>
  <si>
    <t>水文测报</t>
  </si>
  <si>
    <t>防汛</t>
  </si>
  <si>
    <t>抗旱</t>
  </si>
  <si>
    <t>江河湖库水系综合整治</t>
  </si>
  <si>
    <t>农村人畜饮水</t>
  </si>
  <si>
    <t>其他水利支出</t>
  </si>
  <si>
    <t>生产发展</t>
  </si>
  <si>
    <t>其他巩固脱贫衔接乡村振兴支出</t>
  </si>
  <si>
    <t>农村综合改革</t>
  </si>
  <si>
    <t>对村级公益事业建设的补助</t>
  </si>
  <si>
    <t>对村民委员会和村党支部的补助</t>
  </si>
  <si>
    <t>普惠金融发展支出</t>
  </si>
  <si>
    <t>农业保险保费补贴</t>
  </si>
  <si>
    <t>创业担保贷款贴息及奖补</t>
  </si>
  <si>
    <t>其他农林水支出</t>
  </si>
  <si>
    <t>公路水路运输</t>
  </si>
  <si>
    <t>公路建设</t>
  </si>
  <si>
    <t>公路养护</t>
  </si>
  <si>
    <t>公路运输管理</t>
  </si>
  <si>
    <t>其他公路水路运输支出</t>
  </si>
  <si>
    <t>车辆购置税支出</t>
  </si>
  <si>
    <t>车辆购置税用于公路等基础设施建设支出</t>
  </si>
  <si>
    <t>车辆购置税用于农村公路建设支出</t>
  </si>
  <si>
    <t>其他交通运输支出</t>
  </si>
  <si>
    <t>公共交通运营补助</t>
  </si>
  <si>
    <t>资源勘探工业信息等支出</t>
  </si>
  <si>
    <t>资源勘探开发</t>
  </si>
  <si>
    <t>石油和天然气勘探开采</t>
  </si>
  <si>
    <t>支持中小企业发展和管理支出</t>
  </si>
  <si>
    <t>中小企业发展专项</t>
  </si>
  <si>
    <t>商业流通事务</t>
  </si>
  <si>
    <t>其他商业流通事务支出</t>
  </si>
  <si>
    <t>涉外发展服务支出</t>
  </si>
  <si>
    <t>其他涉外发展服务支出</t>
  </si>
  <si>
    <t>其他商业服务业等支出</t>
  </si>
  <si>
    <t>自然资源事务</t>
  </si>
  <si>
    <t>自然资源规划及管理</t>
  </si>
  <si>
    <t>自然资源利用与保护</t>
  </si>
  <si>
    <t>其他自然资源事务支出</t>
  </si>
  <si>
    <t>气象事务</t>
  </si>
  <si>
    <t>气象事业机构</t>
  </si>
  <si>
    <t>气象服务</t>
  </si>
  <si>
    <t>保障性安居工程支出</t>
  </si>
  <si>
    <t>棚户区改造</t>
  </si>
  <si>
    <t>农村危房改造</t>
  </si>
  <si>
    <t>老旧小区改造</t>
  </si>
  <si>
    <t>其他保障性安居工程支出</t>
  </si>
  <si>
    <t>住房改革支出</t>
  </si>
  <si>
    <t>住房公积金</t>
  </si>
  <si>
    <t>应急管理事务</t>
  </si>
  <si>
    <t>应急救援</t>
  </si>
  <si>
    <t>其他应急管理支出</t>
  </si>
  <si>
    <t>消防救援事务</t>
  </si>
  <si>
    <t>消防应急救援</t>
  </si>
  <si>
    <t>地震事务</t>
  </si>
  <si>
    <t>地震事业机构</t>
  </si>
  <si>
    <t>其他地震事务支出</t>
  </si>
  <si>
    <t>自然灾害防治</t>
  </si>
  <si>
    <t>地质灾害防治</t>
  </si>
  <si>
    <t>自然灾害救灾及恢复重建支出</t>
  </si>
  <si>
    <t>其他自然灾害救灾及恢复重建支出</t>
  </si>
  <si>
    <t>年初预留</t>
  </si>
  <si>
    <t>地方政府一般债务还本支出</t>
  </si>
  <si>
    <t>地方政府一般债券还本支出</t>
  </si>
  <si>
    <t>地方政府向国际组织借款还本支出</t>
  </si>
  <si>
    <t>地方政府一般债务付息支出</t>
  </si>
  <si>
    <t>地方政府一般债券付息支出</t>
  </si>
  <si>
    <t>地方政府向国际组织借款付息支出</t>
  </si>
  <si>
    <t>地方政府一般债务发行费用支出</t>
  </si>
  <si>
    <t>预 算 数</t>
  </si>
  <si>
    <t>小型水库移民扶助基金安排的支出</t>
  </si>
  <si>
    <t>污水处理设施建设和运营</t>
  </si>
  <si>
    <t>其他政府性基金债务付息支出</t>
  </si>
  <si>
    <t>其他政府性基金债务发行费用支出</t>
  </si>
  <si>
    <t>序号</t>
  </si>
  <si>
    <t>项目名称</t>
  </si>
  <si>
    <t>调整项目</t>
    <phoneticPr fontId="39" type="noConversion"/>
  </si>
  <si>
    <t>小计</t>
    <phoneticPr fontId="37" type="noConversion"/>
  </si>
  <si>
    <t>收      入</t>
    <phoneticPr fontId="37" type="noConversion"/>
  </si>
  <si>
    <t>调整项目</t>
    <phoneticPr fontId="39" type="noConversion"/>
  </si>
  <si>
    <t>支      出</t>
    <phoneticPr fontId="37" type="noConversion"/>
  </si>
  <si>
    <t>调整项目</t>
    <phoneticPr fontId="39" type="noConversion"/>
  </si>
  <si>
    <t>项目单位</t>
  </si>
  <si>
    <t>主管部门</t>
  </si>
  <si>
    <t>项目领域</t>
  </si>
  <si>
    <t>备注</t>
  </si>
  <si>
    <t>金额</t>
  </si>
  <si>
    <t>转移性收入合计</t>
    <phoneticPr fontId="39" type="noConversion"/>
  </si>
  <si>
    <t>2023年债务转贷限额调整情况表</t>
  </si>
  <si>
    <t>项目</t>
  </si>
  <si>
    <t>一、2022年地方政府债务限额</t>
  </si>
  <si>
    <t xml:space="preserve">     其中：一般债务限额</t>
  </si>
  <si>
    <t xml:space="preserve">          专项债务限额</t>
  </si>
  <si>
    <t>二、2023年新增地方政府债务限额</t>
  </si>
  <si>
    <t>附：提前下达的2023年第一批新增地方政府债务限额</t>
  </si>
  <si>
    <t>2023年限额调整地方政府债券资金安排表</t>
  </si>
  <si>
    <t>债券性质</t>
  </si>
  <si>
    <t>县国资中心</t>
  </si>
  <si>
    <t>专项债券</t>
  </si>
  <si>
    <t>22年决算数</t>
    <phoneticPr fontId="39" type="noConversion"/>
  </si>
  <si>
    <t>收      入</t>
    <phoneticPr fontId="37" type="noConversion"/>
  </si>
  <si>
    <t>调整项目</t>
    <phoneticPr fontId="39" type="noConversion"/>
  </si>
  <si>
    <t>支      出</t>
    <phoneticPr fontId="37" type="noConversion"/>
  </si>
  <si>
    <t>小计</t>
    <phoneticPr fontId="37" type="noConversion"/>
  </si>
  <si>
    <t>上年结转</t>
    <phoneticPr fontId="39" type="noConversion"/>
  </si>
  <si>
    <t>2023年县级政府性基金预算支出调整明细表</t>
    <phoneticPr fontId="40" type="noConversion"/>
  </si>
  <si>
    <t>单位：万元</t>
    <phoneticPr fontId="37" type="noConversion"/>
  </si>
  <si>
    <t>调整项目</t>
    <phoneticPr fontId="37" type="noConversion"/>
  </si>
  <si>
    <t>土地开发支出</t>
  </si>
  <si>
    <t>城市建设支出</t>
  </si>
  <si>
    <t>补助被征地农民支出</t>
  </si>
  <si>
    <t>土地出让业务支出</t>
  </si>
  <si>
    <t>国有土地收益基金安排的支出</t>
    <phoneticPr fontId="39" type="noConversion"/>
  </si>
  <si>
    <t>交通运输支出</t>
    <phoneticPr fontId="39" type="noConversion"/>
  </si>
  <si>
    <t>车辆通行费安排的支出</t>
    <phoneticPr fontId="39" type="noConversion"/>
  </si>
  <si>
    <t>政府还贷公路养护</t>
  </si>
  <si>
    <t>其他政府性基金及对应专项债务收入安排的支出</t>
    <phoneticPr fontId="39" type="noConversion"/>
  </si>
  <si>
    <t>彩票公益金安排的支出</t>
    <phoneticPr fontId="39" type="noConversion"/>
  </si>
  <si>
    <t>地方政府专项债务付息支出</t>
    <phoneticPr fontId="39" type="noConversion"/>
  </si>
  <si>
    <t>国有土地使用权出让金债务付息支出</t>
  </si>
  <si>
    <t>土地储备专项债券付息支出</t>
  </si>
  <si>
    <t>其他地方自行试点项目收益专项债券付息支出</t>
  </si>
  <si>
    <t>地方政府专项债务发行费用支出</t>
    <phoneticPr fontId="39" type="noConversion"/>
  </si>
  <si>
    <t>国有土地使用权出让金债务发行费用支出</t>
  </si>
  <si>
    <t>2023年上级补助年初预算数</t>
    <phoneticPr fontId="39" type="noConversion"/>
  </si>
  <si>
    <t>上年结转数</t>
    <phoneticPr fontId="39" type="noConversion"/>
  </si>
  <si>
    <t xml:space="preserve">    地方政府一般债券还本支出</t>
    <phoneticPr fontId="39" type="noConversion"/>
  </si>
  <si>
    <t>一体化平台预计数据</t>
    <phoneticPr fontId="39" type="noConversion"/>
  </si>
  <si>
    <t>考核要求</t>
    <phoneticPr fontId="39" type="noConversion"/>
  </si>
  <si>
    <t>只增不减，占支出总量不低于4%</t>
    <phoneticPr fontId="39" type="noConversion"/>
  </si>
  <si>
    <t>只增不减，占支出总量不低于0.48%</t>
    <phoneticPr fontId="39" type="noConversion"/>
  </si>
  <si>
    <t>只增不减</t>
    <phoneticPr fontId="39" type="noConversion"/>
  </si>
  <si>
    <t>一体化平台支付数</t>
    <phoneticPr fontId="39" type="noConversion"/>
  </si>
  <si>
    <t>一、207文化旅游体育与传媒支出</t>
    <phoneticPr fontId="62" type="noConversion"/>
  </si>
  <si>
    <t>二、208社会保障和就业支出</t>
    <phoneticPr fontId="62" type="noConversion"/>
  </si>
  <si>
    <t>三、211节能环保支出</t>
    <phoneticPr fontId="62" type="noConversion"/>
  </si>
  <si>
    <t>四、212城乡社区支出</t>
    <phoneticPr fontId="62" type="noConversion"/>
  </si>
  <si>
    <t>五、213农林水支出</t>
    <phoneticPr fontId="62" type="noConversion"/>
  </si>
  <si>
    <t>六、214交通运输支出</t>
    <phoneticPr fontId="62" type="noConversion"/>
  </si>
  <si>
    <t>七、215资源勘探信息等支出</t>
    <phoneticPr fontId="62" type="noConversion"/>
  </si>
  <si>
    <t>土地出让金收入</t>
    <phoneticPr fontId="39" type="noConversion"/>
  </si>
  <si>
    <t>土地出让金相关支出</t>
    <phoneticPr fontId="39" type="noConversion"/>
  </si>
  <si>
    <t>土地出让金收益</t>
    <phoneticPr fontId="39" type="noConversion"/>
  </si>
  <si>
    <t>计提到一般公共预算比例</t>
    <phoneticPr fontId="39" type="noConversion"/>
  </si>
  <si>
    <t>计提到一般公共预算金额</t>
    <phoneticPr fontId="39" type="noConversion"/>
  </si>
  <si>
    <t>土地出让金相关支出总量</t>
    <phoneticPr fontId="39" type="noConversion"/>
  </si>
  <si>
    <t>土地出让金相关支出明细</t>
    <phoneticPr fontId="39" type="noConversion"/>
  </si>
  <si>
    <t>债券付息</t>
    <phoneticPr fontId="39" type="noConversion"/>
  </si>
  <si>
    <t>上解还本支出</t>
    <phoneticPr fontId="39" type="noConversion"/>
  </si>
  <si>
    <t>调入一般公共预算</t>
    <phoneticPr fontId="39" type="noConversion"/>
  </si>
  <si>
    <t>二、补助下级支出</t>
    <phoneticPr fontId="39" type="noConversion"/>
  </si>
  <si>
    <t>三、调出资金</t>
    <phoneticPr fontId="39" type="noConversion"/>
  </si>
  <si>
    <t>四、债务还本支出</t>
    <phoneticPr fontId="39" type="noConversion"/>
  </si>
  <si>
    <t>五、结转下年</t>
    <phoneticPr fontId="39" type="noConversion"/>
  </si>
  <si>
    <t>八、229其他支出</t>
    <phoneticPr fontId="62" type="noConversion"/>
  </si>
  <si>
    <t>九、232债务付息支出</t>
    <phoneticPr fontId="62" type="noConversion"/>
  </si>
  <si>
    <t>十、233债务发行费用支出</t>
    <phoneticPr fontId="62" type="noConversion"/>
  </si>
  <si>
    <t>十一、234抗疫特别国债安排的支出</t>
    <phoneticPr fontId="62" type="noConversion"/>
  </si>
  <si>
    <t>八、229其他支出</t>
    <phoneticPr fontId="62" type="noConversion"/>
  </si>
  <si>
    <t>九、232债务付息支出</t>
    <phoneticPr fontId="62" type="noConversion"/>
  </si>
  <si>
    <t>十、233债务发行费用支出</t>
    <phoneticPr fontId="62" type="noConversion"/>
  </si>
  <si>
    <t>十一、234抗疫特别国债安排的支出</t>
    <phoneticPr fontId="62" type="noConversion"/>
  </si>
  <si>
    <r>
      <t>2</t>
    </r>
    <r>
      <rPr>
        <sz val="11"/>
        <color theme="1"/>
        <rFont val="宋体"/>
        <family val="3"/>
        <charset val="134"/>
        <scheme val="minor"/>
      </rPr>
      <t>12支出</t>
    </r>
    <phoneticPr fontId="39" type="noConversion"/>
  </si>
  <si>
    <t>年初上级补助</t>
    <phoneticPr fontId="39" type="noConversion"/>
  </si>
  <si>
    <t>年中上级补助</t>
    <phoneticPr fontId="39" type="noConversion"/>
  </si>
  <si>
    <t>本级支出合计</t>
    <phoneticPr fontId="39" type="noConversion"/>
  </si>
  <si>
    <t>其他政府性基金及对应专项债务收入安排的支出</t>
  </si>
  <si>
    <t>彩票公益金安排的支出</t>
  </si>
  <si>
    <t>地方政府专项债务付息支出</t>
  </si>
  <si>
    <t>地方政府专项债务发行费用支出</t>
  </si>
  <si>
    <t>农业土地开发基金安排的支出</t>
    <phoneticPr fontId="39" type="noConversion"/>
  </si>
  <si>
    <t>全县</t>
    <phoneticPr fontId="62" type="noConversion"/>
  </si>
  <si>
    <t>乡镇</t>
    <phoneticPr fontId="62" type="noConversion"/>
  </si>
  <si>
    <t>县级</t>
    <phoneticPr fontId="62" type="noConversion"/>
  </si>
  <si>
    <t>统计管理</t>
  </si>
  <si>
    <t>其他档案事务支出</t>
  </si>
  <si>
    <t>机关服务</t>
  </si>
  <si>
    <t>其他宣传事务支出</t>
  </si>
  <si>
    <t>其他职业教育支出</t>
  </si>
  <si>
    <t>工读学校教育</t>
  </si>
  <si>
    <t>科技成果转化与扩散</t>
  </si>
  <si>
    <t>其他科学技术支出</t>
  </si>
  <si>
    <t>文化活动</t>
  </si>
  <si>
    <t>文化和旅游管理事务</t>
  </si>
  <si>
    <t>广播电视事务</t>
  </si>
  <si>
    <t>死亡抚恤</t>
  </si>
  <si>
    <t>其他卫生健康支出</t>
  </si>
  <si>
    <t>生物及物种资源保护</t>
  </si>
  <si>
    <t>自然保护地</t>
  </si>
  <si>
    <t>城乡社区环境卫生</t>
  </si>
  <si>
    <t>防灾救灾</t>
  </si>
  <si>
    <t>渔业发展</t>
  </si>
  <si>
    <t>执法与监督</t>
  </si>
  <si>
    <t>农村水利</t>
  </si>
  <si>
    <t>大中型水库移民后期扶持专项支出</t>
  </si>
  <si>
    <t>社会发展</t>
  </si>
  <si>
    <t>公路和运输安全</t>
  </si>
  <si>
    <t>公路还贷专项</t>
  </si>
  <si>
    <t>海事管理</t>
  </si>
  <si>
    <t>水路运输管理支出</t>
  </si>
  <si>
    <t>其他工业和信息产业监管支出</t>
  </si>
  <si>
    <t>其他支持中小企业发展和管理支出</t>
  </si>
  <si>
    <t>其他资源勘探工业信息等支出</t>
  </si>
  <si>
    <t>民贸民品贷款贴息</t>
  </si>
  <si>
    <t>其他金融发展支出</t>
  </si>
  <si>
    <t>土地资源储备支出</t>
  </si>
  <si>
    <t>地质勘查与矿产资源管理</t>
  </si>
  <si>
    <t>廉租住房</t>
  </si>
  <si>
    <t>其他消防救援事务支出</t>
  </si>
  <si>
    <t>森林草原防灾减灾</t>
  </si>
  <si>
    <t>其他自然灾害防治支出</t>
  </si>
  <si>
    <t>自然灾害救灾补助</t>
  </si>
  <si>
    <t>自然灾害灾后重建补助</t>
  </si>
  <si>
    <t>其他灾害防治及应急管理支出</t>
  </si>
  <si>
    <t>预  算  数</t>
  </si>
  <si>
    <t>系统数据</t>
    <phoneticPr fontId="39" type="noConversion"/>
  </si>
  <si>
    <t>调整项目</t>
    <phoneticPr fontId="39" type="noConversion"/>
  </si>
  <si>
    <t>其他支出</t>
    <phoneticPr fontId="39" type="noConversion"/>
  </si>
  <si>
    <t>其他支出</t>
    <phoneticPr fontId="39" type="noConversion"/>
  </si>
  <si>
    <t>调整预算数</t>
    <phoneticPr fontId="39" type="noConversion"/>
  </si>
  <si>
    <t>其他科学技术支出</t>
    <phoneticPr fontId="39" type="noConversion"/>
  </si>
  <si>
    <t>其他卫生健康支出</t>
    <phoneticPr fontId="39" type="noConversion"/>
  </si>
  <si>
    <t>城乡社区公共设施</t>
    <phoneticPr fontId="39" type="noConversion"/>
  </si>
  <si>
    <t>城乡社区环境卫生</t>
    <phoneticPr fontId="39" type="noConversion"/>
  </si>
  <si>
    <t>工业和信息产业监管</t>
    <phoneticPr fontId="39" type="noConversion"/>
  </si>
  <si>
    <t>其他资源勘探工业信息等支出</t>
    <phoneticPr fontId="39" type="noConversion"/>
  </si>
  <si>
    <t>金融支出</t>
    <phoneticPr fontId="39" type="noConversion"/>
  </si>
  <si>
    <t>金融发展支出</t>
    <phoneticPr fontId="39" type="noConversion"/>
  </si>
  <si>
    <t>其他灾害防治及应急管理支出</t>
    <phoneticPr fontId="39" type="noConversion"/>
  </si>
  <si>
    <t>自然资源海洋气象等支出</t>
    <phoneticPr fontId="39" type="noConversion"/>
  </si>
  <si>
    <t>住房保障支出</t>
    <phoneticPr fontId="39" type="noConversion"/>
  </si>
  <si>
    <t>灾害防治及应急管理支出</t>
    <phoneticPr fontId="39" type="noConversion"/>
  </si>
  <si>
    <t>预备费</t>
    <phoneticPr fontId="39" type="noConversion"/>
  </si>
  <si>
    <t>债务还本支出</t>
    <phoneticPr fontId="39" type="noConversion"/>
  </si>
  <si>
    <t>债务付息支出</t>
    <phoneticPr fontId="39" type="noConversion"/>
  </si>
  <si>
    <t>债务发行费用支出</t>
    <phoneticPr fontId="39" type="noConversion"/>
  </si>
  <si>
    <t>附件1</t>
    <phoneticPr fontId="39" type="noConversion"/>
  </si>
  <si>
    <t>附件2</t>
    <phoneticPr fontId="39" type="noConversion"/>
  </si>
  <si>
    <t>附件3</t>
    <phoneticPr fontId="39" type="noConversion"/>
  </si>
  <si>
    <t>附件4</t>
    <phoneticPr fontId="39" type="noConversion"/>
  </si>
  <si>
    <t>附件5</t>
    <phoneticPr fontId="39" type="noConversion"/>
  </si>
  <si>
    <t>附件6</t>
    <phoneticPr fontId="39" type="noConversion"/>
  </si>
  <si>
    <t>附件7</t>
    <phoneticPr fontId="39" type="noConversion"/>
  </si>
  <si>
    <t>附件8</t>
    <phoneticPr fontId="39" type="noConversion"/>
  </si>
  <si>
    <t>附件10</t>
    <phoneticPr fontId="39" type="noConversion"/>
  </si>
  <si>
    <t>合计</t>
    <phoneticPr fontId="39" type="noConversion"/>
  </si>
  <si>
    <t>专项债小计</t>
    <phoneticPr fontId="39" type="noConversion"/>
  </si>
  <si>
    <r>
      <t>2</t>
    </r>
    <r>
      <rPr>
        <sz val="12"/>
        <rFont val="仿宋_GB2312"/>
        <family val="3"/>
        <charset val="134"/>
      </rPr>
      <t>022年决算数</t>
    </r>
    <phoneticPr fontId="39" type="noConversion"/>
  </si>
  <si>
    <t xml:space="preserve">2023年全县一般公共预算调整表 </t>
    <phoneticPr fontId="39" type="noConversion"/>
  </si>
  <si>
    <t xml:space="preserve">2023年全县政府性基金预算调整表 </t>
    <phoneticPr fontId="39" type="noConversion"/>
  </si>
  <si>
    <t xml:space="preserve">2023年全县国有资本经营预算调整表 </t>
    <phoneticPr fontId="39" type="noConversion"/>
  </si>
  <si>
    <t xml:space="preserve">2023年县级一般公共预算调整表 </t>
    <phoneticPr fontId="39" type="noConversion"/>
  </si>
  <si>
    <t>2023年县级一般公共预算支出调整明细表</t>
    <phoneticPr fontId="39" type="noConversion"/>
  </si>
  <si>
    <t xml:space="preserve">2023年县级政府性基金预算调整表 </t>
    <phoneticPr fontId="39" type="noConversion"/>
  </si>
  <si>
    <t xml:space="preserve">2023年县级国有资本经营预算调整表 </t>
    <phoneticPr fontId="39" type="noConversion"/>
  </si>
  <si>
    <t>其他科学技术支出</t>
    <phoneticPr fontId="39" type="noConversion"/>
  </si>
  <si>
    <t>小城镇基础设施建设</t>
    <phoneticPr fontId="39" type="noConversion"/>
  </si>
  <si>
    <t>国有土地使用权出让收入对应专项债务收入安排的支出</t>
    <phoneticPr fontId="39" type="noConversion"/>
  </si>
  <si>
    <t>其他国有土地使用权出让收入对应专项债务收入安排的支出</t>
    <phoneticPr fontId="62" type="noConversion"/>
  </si>
  <si>
    <t>土地开发支出</t>
    <phoneticPr fontId="62" type="noConversion"/>
  </si>
  <si>
    <t>附件9</t>
    <phoneticPr fontId="39" type="noConversion"/>
  </si>
  <si>
    <t>三、2023年地方政府债务限额</t>
    <phoneticPr fontId="39" type="noConversion"/>
  </si>
  <si>
    <t>重庆功道建设有限公司</t>
    <phoneticPr fontId="40" type="noConversion"/>
  </si>
  <si>
    <t>专项债第二批</t>
    <phoneticPr fontId="39" type="noConversion"/>
  </si>
  <si>
    <t>丰都县城市建设资产经营有限责任公司</t>
    <phoneticPr fontId="40" type="noConversion"/>
  </si>
  <si>
    <t>固定资产贷款（置换农发行丰都县龙河东农民集中住房建设项目）</t>
    <phoneticPr fontId="40" type="noConversion"/>
  </si>
  <si>
    <t>专项债券</t>
    <phoneticPr fontId="40" type="noConversion"/>
  </si>
  <si>
    <t>固定资产贷款</t>
    <phoneticPr fontId="40" type="noConversion"/>
  </si>
  <si>
    <t>预算数</t>
    <phoneticPr fontId="39" type="noConversion"/>
  </si>
  <si>
    <t>预算数</t>
    <phoneticPr fontId="39" type="noConversion"/>
  </si>
  <si>
    <t>调整预算数</t>
    <phoneticPr fontId="39" type="noConversion"/>
  </si>
  <si>
    <t>调整项目</t>
    <phoneticPr fontId="39" type="noConversion"/>
  </si>
  <si>
    <t>预算数</t>
    <phoneticPr fontId="62" type="noConversion"/>
  </si>
  <si>
    <t>调整预算数</t>
    <phoneticPr fontId="37" type="noConversion"/>
  </si>
  <si>
    <t>调整项目</t>
    <phoneticPr fontId="62" type="noConversion"/>
  </si>
  <si>
    <t>预算数</t>
    <phoneticPr fontId="37" type="noConversion"/>
  </si>
  <si>
    <t>调整预算数</t>
    <phoneticPr fontId="37" type="noConversion"/>
  </si>
  <si>
    <t>调整项目</t>
    <phoneticPr fontId="37" type="noConversion"/>
  </si>
  <si>
    <t>巩固拓展脱贫攻坚成果衔接乡村振兴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</si>
</sst>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#,##0_ "/>
    <numFmt numFmtId="178" formatCode="#,##0_);[Red]\(#,##0\)"/>
  </numFmts>
  <fonts count="86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方正黑体_GBK"/>
      <family val="4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SimSun"/>
      <charset val="134"/>
    </font>
    <font>
      <sz val="11"/>
      <name val="方正黑体_GBK"/>
      <family val="4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仿宋_GB2312"/>
      <family val="3"/>
      <charset val="134"/>
    </font>
    <font>
      <sz val="14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b/>
      <sz val="12"/>
      <name val="宋体"/>
      <family val="3"/>
      <charset val="134"/>
      <scheme val="minor"/>
    </font>
    <font>
      <sz val="11"/>
      <name val="仿宋_GB2312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仿宋_GB2312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8"/>
      <color indexed="8"/>
      <name val="方正黑体_GBK"/>
      <family val="4"/>
      <charset val="134"/>
    </font>
    <font>
      <b/>
      <sz val="18"/>
      <name val="宋体"/>
      <family val="3"/>
      <charset val="134"/>
    </font>
    <font>
      <b/>
      <sz val="18"/>
      <color theme="1"/>
      <name val="宋体"/>
      <family val="3"/>
      <charset val="134"/>
    </font>
    <font>
      <sz val="18"/>
      <color theme="1"/>
      <name val="方正黑体_GBK"/>
      <family val="4"/>
      <charset val="134"/>
    </font>
    <font>
      <sz val="11"/>
      <color indexed="8"/>
      <name val="宋体"/>
      <family val="3"/>
      <charset val="134"/>
    </font>
    <font>
      <sz val="11"/>
      <name val="黑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2"/>
      <name val="仿宋_GB2312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2"/>
      <color indexed="8"/>
      <name val="方正仿宋_GBK"/>
      <family val="4"/>
      <charset val="134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4"/>
      <name val="方正仿宋_GBK"/>
      <family val="4"/>
      <charset val="134"/>
    </font>
    <font>
      <sz val="11"/>
      <name val="方正仿宋_GBK"/>
      <family val="4"/>
      <charset val="134"/>
    </font>
    <font>
      <sz val="11"/>
      <color theme="1"/>
      <name val="方正仿宋_GBK"/>
      <family val="4"/>
      <charset val="134"/>
    </font>
    <font>
      <sz val="12"/>
      <name val="方正仿宋_GBK"/>
      <family val="4"/>
      <charset val="134"/>
    </font>
    <font>
      <sz val="10"/>
      <name val="方正仿宋_GBK"/>
      <family val="4"/>
      <charset val="134"/>
    </font>
    <font>
      <b/>
      <sz val="11"/>
      <name val="宋体"/>
      <family val="3"/>
      <charset val="134"/>
      <scheme val="minor"/>
    </font>
    <font>
      <b/>
      <sz val="14"/>
      <name val="方正黑体_GBK"/>
      <family val="4"/>
      <charset val="134"/>
    </font>
    <font>
      <sz val="14"/>
      <color theme="1"/>
      <name val="方正黑体_GBK"/>
      <family val="4"/>
      <charset val="134"/>
    </font>
    <font>
      <sz val="14"/>
      <name val="方正黑体_GBK"/>
      <family val="4"/>
      <charset val="134"/>
    </font>
    <font>
      <sz val="14"/>
      <color indexed="8"/>
      <name val="方正黑体_GBK"/>
      <family val="4"/>
      <charset val="134"/>
    </font>
    <font>
      <sz val="22"/>
      <color theme="1"/>
      <name val="宋体"/>
      <family val="3"/>
      <charset val="134"/>
      <scheme val="minor"/>
    </font>
    <font>
      <sz val="22"/>
      <color theme="1"/>
      <name val="方正小标宋_GBK"/>
      <family val="4"/>
      <charset val="134"/>
    </font>
    <font>
      <b/>
      <sz val="22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ajor"/>
    </font>
    <font>
      <b/>
      <sz val="22"/>
      <name val="宋体"/>
      <family val="3"/>
      <charset val="134"/>
      <scheme val="major"/>
    </font>
    <font>
      <sz val="22"/>
      <name val="仿宋_GB2312"/>
      <family val="3"/>
      <charset val="134"/>
    </font>
    <font>
      <b/>
      <sz val="22"/>
      <color indexed="8"/>
      <name val="宋体"/>
      <family val="3"/>
      <charset val="134"/>
      <scheme val="major"/>
    </font>
    <font>
      <sz val="22"/>
      <name val="方正仿宋_GBK"/>
      <family val="4"/>
      <charset val="134"/>
    </font>
    <font>
      <sz val="22"/>
      <color theme="1"/>
      <name val="方正仿宋_GBK"/>
      <family val="4"/>
      <charset val="134"/>
    </font>
    <font>
      <sz val="12"/>
      <color indexed="8"/>
      <name val="宋体"/>
      <family val="3"/>
      <charset val="134"/>
    </font>
    <font>
      <sz val="22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87">
    <xf numFmtId="0" fontId="0" fillId="0" borderId="0"/>
    <xf numFmtId="43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41" fontId="29" fillId="0" borderId="0" applyFont="0" applyFill="0" applyBorder="0" applyAlignment="0" applyProtection="0"/>
    <xf numFmtId="0" fontId="29" fillId="0" borderId="0"/>
    <xf numFmtId="0" fontId="37" fillId="0" borderId="0">
      <alignment vertical="center"/>
    </xf>
    <xf numFmtId="0" fontId="38" fillId="0" borderId="0">
      <alignment vertical="center"/>
    </xf>
    <xf numFmtId="0" fontId="2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0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30" fillId="0" borderId="0"/>
    <xf numFmtId="41" fontId="3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43" fontId="38" fillId="0" borderId="0" applyFont="0" applyFill="0" applyBorder="0" applyAlignment="0" applyProtection="0">
      <alignment vertical="center"/>
    </xf>
    <xf numFmtId="0" fontId="30" fillId="0" borderId="0" applyBorder="0">
      <alignment vertical="center"/>
    </xf>
    <xf numFmtId="9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0" borderId="0">
      <alignment vertical="center"/>
    </xf>
    <xf numFmtId="0" fontId="38" fillId="0" borderId="0"/>
    <xf numFmtId="0" fontId="35" fillId="0" borderId="0">
      <alignment vertical="center"/>
    </xf>
    <xf numFmtId="0" fontId="29" fillId="0" borderId="0"/>
    <xf numFmtId="0" fontId="29" fillId="0" borderId="0"/>
    <xf numFmtId="0" fontId="38" fillId="0" borderId="0">
      <alignment vertical="center"/>
    </xf>
    <xf numFmtId="0" fontId="29" fillId="0" borderId="0">
      <alignment vertical="center"/>
    </xf>
    <xf numFmtId="0" fontId="38" fillId="0" borderId="0">
      <alignment vertical="center"/>
    </xf>
    <xf numFmtId="0" fontId="29" fillId="0" borderId="0"/>
    <xf numFmtId="0" fontId="38" fillId="0" borderId="0">
      <alignment vertical="center"/>
    </xf>
    <xf numFmtId="0" fontId="38" fillId="0" borderId="0">
      <alignment vertical="center"/>
    </xf>
    <xf numFmtId="0" fontId="9" fillId="0" borderId="0"/>
    <xf numFmtId="0" fontId="29" fillId="0" borderId="0">
      <alignment vertical="center"/>
    </xf>
    <xf numFmtId="0" fontId="49" fillId="4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1" fillId="5" borderId="16" applyNumberFormat="0" applyAlignment="0" applyProtection="0">
      <alignment vertical="center"/>
    </xf>
    <xf numFmtId="0" fontId="52" fillId="6" borderId="17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0" fontId="35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center"/>
    </xf>
    <xf numFmtId="0" fontId="29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5" borderId="19" applyNumberFormat="0" applyAlignment="0" applyProtection="0">
      <alignment vertical="center"/>
    </xf>
    <xf numFmtId="0" fontId="58" fillId="8" borderId="16" applyNumberFormat="0" applyAlignment="0" applyProtection="0">
      <alignment vertical="center"/>
    </xf>
    <xf numFmtId="0" fontId="30" fillId="0" borderId="0"/>
    <xf numFmtId="0" fontId="29" fillId="9" borderId="20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176" fontId="15" fillId="2" borderId="4" xfId="0" applyNumberFormat="1" applyFont="1" applyFill="1" applyBorder="1" applyAlignment="1">
      <alignment horizontal="right" vertical="center"/>
    </xf>
    <xf numFmtId="41" fontId="38" fillId="0" borderId="0" xfId="11" applyNumberFormat="1">
      <alignment vertical="center"/>
    </xf>
    <xf numFmtId="41" fontId="31" fillId="0" borderId="0" xfId="11" applyNumberFormat="1" applyFont="1" applyAlignment="1">
      <alignment horizontal="center" vertical="center"/>
    </xf>
    <xf numFmtId="41" fontId="34" fillId="0" borderId="0" xfId="11" applyNumberFormat="1" applyFont="1" applyAlignment="1">
      <alignment horizontal="center" vertical="center"/>
    </xf>
    <xf numFmtId="41" fontId="31" fillId="0" borderId="0" xfId="11" applyNumberFormat="1" applyFont="1" applyAlignment="1">
      <alignment horizontal="right" vertical="center"/>
    </xf>
    <xf numFmtId="41" fontId="12" fillId="0" borderId="11" xfId="11" applyNumberFormat="1" applyFont="1" applyBorder="1" applyAlignment="1">
      <alignment horizontal="center" vertical="center"/>
    </xf>
    <xf numFmtId="41" fontId="18" fillId="0" borderId="11" xfId="11" applyNumberFormat="1" applyFont="1" applyBorder="1">
      <alignment vertical="center"/>
    </xf>
    <xf numFmtId="41" fontId="28" fillId="0" borderId="11" xfId="1" applyNumberFormat="1" applyFont="1" applyFill="1" applyBorder="1">
      <alignment vertical="center"/>
    </xf>
    <xf numFmtId="41" fontId="12" fillId="0" borderId="11" xfId="22" applyNumberFormat="1" applyFont="1" applyBorder="1" applyAlignment="1" applyProtection="1">
      <alignment horizontal="left" vertical="center" wrapText="1"/>
      <protection locked="0"/>
    </xf>
    <xf numFmtId="41" fontId="5" fillId="0" borderId="11" xfId="0" applyNumberFormat="1" applyFont="1" applyBorder="1" applyAlignment="1">
      <alignment vertical="center"/>
    </xf>
    <xf numFmtId="41" fontId="24" fillId="0" borderId="11" xfId="0" applyNumberFormat="1" applyFont="1" applyBorder="1" applyAlignment="1">
      <alignment vertical="center"/>
    </xf>
    <xf numFmtId="41" fontId="0" fillId="0" borderId="11" xfId="1" applyNumberFormat="1" applyFont="1" applyFill="1" applyBorder="1">
      <alignment vertical="center"/>
    </xf>
    <xf numFmtId="41" fontId="5" fillId="0" borderId="1" xfId="0" applyNumberFormat="1" applyFont="1" applyBorder="1" applyAlignment="1">
      <alignment vertical="center"/>
    </xf>
    <xf numFmtId="41" fontId="24" fillId="0" borderId="1" xfId="0" applyNumberFormat="1" applyFont="1" applyBorder="1" applyAlignment="1">
      <alignment vertical="center"/>
    </xf>
    <xf numFmtId="41" fontId="5" fillId="0" borderId="5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41" fontId="0" fillId="0" borderId="1" xfId="1" applyNumberFormat="1" applyFont="1" applyFill="1" applyBorder="1">
      <alignment vertical="center"/>
    </xf>
    <xf numFmtId="41" fontId="12" fillId="0" borderId="1" xfId="22" applyNumberFormat="1" applyFont="1" applyBorder="1" applyAlignment="1" applyProtection="1">
      <alignment horizontal="left" vertical="center" wrapText="1"/>
      <protection locked="0"/>
    </xf>
    <xf numFmtId="41" fontId="18" fillId="0" borderId="1" xfId="11" applyNumberFormat="1" applyFont="1" applyBorder="1">
      <alignment vertical="center"/>
    </xf>
    <xf numFmtId="41" fontId="28" fillId="0" borderId="1" xfId="1" applyNumberFormat="1" applyFont="1" applyFill="1" applyBorder="1">
      <alignment vertical="center"/>
    </xf>
    <xf numFmtId="41" fontId="35" fillId="0" borderId="1" xfId="11" applyNumberFormat="1" applyFont="1" applyBorder="1">
      <alignment vertical="center"/>
    </xf>
    <xf numFmtId="41" fontId="5" fillId="0" borderId="1" xfId="11" applyNumberFormat="1" applyFont="1" applyBorder="1">
      <alignment vertical="center"/>
    </xf>
    <xf numFmtId="41" fontId="36" fillId="0" borderId="1" xfId="22" applyNumberFormat="1" applyFont="1" applyBorder="1" applyAlignment="1" applyProtection="1">
      <alignment horizontal="left" vertical="center" wrapText="1"/>
      <protection locked="0"/>
    </xf>
    <xf numFmtId="41" fontId="5" fillId="0" borderId="1" xfId="1" applyNumberFormat="1" applyFont="1" applyFill="1" applyBorder="1" applyAlignment="1">
      <alignment vertical="center"/>
    </xf>
    <xf numFmtId="41" fontId="35" fillId="0" borderId="1" xfId="1" applyNumberFormat="1" applyFont="1" applyFill="1" applyBorder="1" applyAlignment="1">
      <alignment horizontal="right" vertical="center"/>
    </xf>
    <xf numFmtId="41" fontId="24" fillId="0" borderId="1" xfId="11" applyNumberFormat="1" applyFont="1" applyBorder="1">
      <alignment vertical="center"/>
    </xf>
    <xf numFmtId="41" fontId="5" fillId="0" borderId="5" xfId="11" applyNumberFormat="1" applyFont="1" applyBorder="1">
      <alignment vertical="center"/>
    </xf>
    <xf numFmtId="41" fontId="0" fillId="0" borderId="1" xfId="11" applyNumberFormat="1" applyFont="1" applyBorder="1">
      <alignment vertical="center"/>
    </xf>
    <xf numFmtId="41" fontId="38" fillId="0" borderId="1" xfId="11" applyNumberFormat="1" applyBorder="1">
      <alignment vertical="center"/>
    </xf>
    <xf numFmtId="41" fontId="9" fillId="0" borderId="5" xfId="0" applyNumberFormat="1" applyFont="1" applyBorder="1" applyAlignment="1">
      <alignment vertical="center"/>
    </xf>
    <xf numFmtId="41" fontId="9" fillId="0" borderId="6" xfId="0" applyNumberFormat="1" applyFont="1" applyBorder="1" applyAlignment="1">
      <alignment vertical="center"/>
    </xf>
    <xf numFmtId="41" fontId="0" fillId="0" borderId="0" xfId="11" applyNumberFormat="1" applyFont="1">
      <alignment vertical="center"/>
    </xf>
    <xf numFmtId="41" fontId="38" fillId="0" borderId="0" xfId="11" applyNumberFormat="1" applyAlignment="1">
      <alignment horizontal="right" vertical="center"/>
    </xf>
    <xf numFmtId="41" fontId="0" fillId="0" borderId="0" xfId="1" applyNumberFormat="1" applyFont="1" applyFill="1">
      <alignment vertical="center"/>
    </xf>
    <xf numFmtId="41" fontId="38" fillId="0" borderId="0" xfId="5" applyNumberFormat="1" applyAlignment="1"/>
    <xf numFmtId="41" fontId="38" fillId="2" borderId="0" xfId="5" applyNumberFormat="1" applyFill="1">
      <alignment vertical="center"/>
    </xf>
    <xf numFmtId="41" fontId="16" fillId="2" borderId="0" xfId="5" applyNumberFormat="1" applyFont="1" applyFill="1" applyAlignment="1">
      <alignment horizontal="center" vertical="center"/>
    </xf>
    <xf numFmtId="41" fontId="11" fillId="2" borderId="0" xfId="5" applyNumberFormat="1" applyFont="1" applyFill="1" applyAlignment="1"/>
    <xf numFmtId="41" fontId="11" fillId="0" borderId="0" xfId="5" applyNumberFormat="1" applyFont="1" applyAlignment="1"/>
    <xf numFmtId="41" fontId="13" fillId="2" borderId="0" xfId="5" applyNumberFormat="1" applyFont="1" applyFill="1" applyAlignment="1">
      <alignment horizontal="right" vertical="center"/>
    </xf>
    <xf numFmtId="41" fontId="12" fillId="0" borderId="11" xfId="5" applyNumberFormat="1" applyFont="1" applyBorder="1">
      <alignment vertical="center"/>
    </xf>
    <xf numFmtId="41" fontId="8" fillId="0" borderId="11" xfId="0" applyNumberFormat="1" applyFont="1" applyBorder="1" applyAlignment="1">
      <alignment horizontal="right" vertical="center"/>
    </xf>
    <xf numFmtId="41" fontId="14" fillId="0" borderId="11" xfId="5" applyNumberFormat="1" applyFont="1" applyBorder="1">
      <alignment vertical="center"/>
    </xf>
    <xf numFmtId="41" fontId="20" fillId="0" borderId="11" xfId="0" applyNumberFormat="1" applyFont="1" applyBorder="1" applyAlignment="1">
      <alignment horizontal="right" vertical="center"/>
    </xf>
    <xf numFmtId="41" fontId="9" fillId="0" borderId="11" xfId="0" applyNumberFormat="1" applyFont="1" applyBorder="1" applyAlignment="1">
      <alignment vertical="center"/>
    </xf>
    <xf numFmtId="41" fontId="21" fillId="0" borderId="11" xfId="0" applyNumberFormat="1" applyFont="1" applyBorder="1" applyAlignment="1">
      <alignment vertical="center" wrapText="1"/>
    </xf>
    <xf numFmtId="41" fontId="10" fillId="0" borderId="11" xfId="5" applyNumberFormat="1" applyFont="1" applyBorder="1">
      <alignment vertical="center"/>
    </xf>
    <xf numFmtId="41" fontId="22" fillId="0" borderId="11" xfId="5" applyNumberFormat="1" applyFont="1" applyBorder="1">
      <alignment vertical="center"/>
    </xf>
    <xf numFmtId="41" fontId="16" fillId="0" borderId="11" xfId="23" applyFont="1" applyFill="1" applyBorder="1" applyAlignment="1">
      <alignment horizontal="right" vertical="center"/>
    </xf>
    <xf numFmtId="41" fontId="10" fillId="0" borderId="11" xfId="5" applyNumberFormat="1" applyFont="1" applyBorder="1" applyAlignment="1"/>
    <xf numFmtId="41" fontId="5" fillId="0" borderId="11" xfId="5" applyNumberFormat="1" applyFont="1" applyBorder="1" applyAlignment="1">
      <alignment horizontal="right" vertical="center"/>
    </xf>
    <xf numFmtId="41" fontId="22" fillId="0" borderId="11" xfId="5" applyNumberFormat="1" applyFont="1" applyBorder="1" applyAlignment="1"/>
    <xf numFmtId="41" fontId="21" fillId="0" borderId="11" xfId="0" applyNumberFormat="1" applyFont="1" applyBorder="1" applyAlignment="1">
      <alignment horizontal="left" vertical="center" wrapText="1"/>
    </xf>
    <xf numFmtId="41" fontId="18" fillId="0" borderId="11" xfId="0" applyNumberFormat="1" applyFont="1" applyBorder="1" applyAlignment="1">
      <alignment horizontal="right" vertical="center"/>
    </xf>
    <xf numFmtId="41" fontId="9" fillId="0" borderId="11" xfId="0" applyNumberFormat="1" applyFont="1" applyBorder="1" applyAlignment="1">
      <alignment horizontal="left" vertical="center" wrapText="1" indent="1"/>
    </xf>
    <xf numFmtId="41" fontId="25" fillId="0" borderId="11" xfId="5" applyNumberFormat="1" applyFont="1" applyBorder="1" applyAlignment="1">
      <alignment horizontal="right" vertical="center"/>
    </xf>
    <xf numFmtId="41" fontId="21" fillId="0" borderId="11" xfId="0" applyNumberFormat="1" applyFont="1" applyBorder="1" applyAlignment="1">
      <alignment horizontal="left" vertical="center" wrapText="1" indent="1"/>
    </xf>
    <xf numFmtId="41" fontId="13" fillId="0" borderId="11" xfId="5" applyNumberFormat="1" applyFont="1" applyBorder="1" applyAlignment="1">
      <alignment horizontal="right" vertical="center"/>
    </xf>
    <xf numFmtId="41" fontId="38" fillId="0" borderId="11" xfId="5" applyNumberFormat="1" applyBorder="1" applyAlignment="1"/>
    <xf numFmtId="41" fontId="26" fillId="0" borderId="11" xfId="5" applyNumberFormat="1" applyFont="1" applyBorder="1" applyAlignment="1">
      <alignment horizontal="center" vertical="center"/>
    </xf>
    <xf numFmtId="41" fontId="0" fillId="0" borderId="11" xfId="5" applyNumberFormat="1" applyFont="1" applyBorder="1" applyAlignment="1"/>
    <xf numFmtId="41" fontId="38" fillId="0" borderId="0" xfId="5" applyNumberFormat="1" applyAlignment="1">
      <alignment horizontal="center" vertical="center"/>
    </xf>
    <xf numFmtId="41" fontId="29" fillId="0" borderId="11" xfId="11" applyNumberFormat="1" applyFont="1" applyBorder="1" applyAlignment="1">
      <alignment horizontal="center" vertical="center"/>
    </xf>
    <xf numFmtId="41" fontId="9" fillId="0" borderId="11" xfId="0" applyNumberFormat="1" applyFont="1" applyBorder="1" applyAlignment="1">
      <alignment horizontal="left" vertical="center"/>
    </xf>
    <xf numFmtId="41" fontId="38" fillId="0" borderId="11" xfId="11" applyNumberFormat="1" applyBorder="1">
      <alignment vertical="center"/>
    </xf>
    <xf numFmtId="41" fontId="0" fillId="0" borderId="0" xfId="5" applyNumberFormat="1" applyFont="1" applyAlignment="1"/>
    <xf numFmtId="41" fontId="38" fillId="0" borderId="0" xfId="5" applyNumberFormat="1">
      <alignment vertical="center"/>
    </xf>
    <xf numFmtId="41" fontId="16" fillId="0" borderId="0" xfId="5" applyNumberFormat="1" applyFont="1" applyAlignment="1">
      <alignment horizontal="center" vertical="center"/>
    </xf>
    <xf numFmtId="41" fontId="23" fillId="0" borderId="0" xfId="5" applyNumberFormat="1" applyFont="1" applyAlignment="1">
      <alignment horizontal="center" vertical="center"/>
    </xf>
    <xf numFmtId="41" fontId="19" fillId="0" borderId="0" xfId="5" applyNumberFormat="1" applyFont="1" applyAlignment="1"/>
    <xf numFmtId="41" fontId="0" fillId="0" borderId="0" xfId="5" applyNumberFormat="1" applyFont="1" applyAlignment="1">
      <alignment horizontal="center" vertical="center"/>
    </xf>
    <xf numFmtId="41" fontId="12" fillId="0" borderId="11" xfId="7" applyNumberFormat="1" applyFont="1" applyBorder="1" applyAlignment="1">
      <alignment horizontal="center" vertical="center"/>
    </xf>
    <xf numFmtId="41" fontId="14" fillId="0" borderId="11" xfId="7" applyNumberFormat="1" applyFont="1" applyBorder="1" applyAlignment="1">
      <alignment horizontal="center" vertical="center"/>
    </xf>
    <xf numFmtId="41" fontId="26" fillId="0" borderId="0" xfId="5" applyNumberFormat="1" applyFont="1" applyAlignment="1">
      <alignment horizontal="center" vertical="center"/>
    </xf>
    <xf numFmtId="41" fontId="32" fillId="0" borderId="0" xfId="13" applyNumberFormat="1" applyFont="1" applyAlignment="1">
      <alignment horizontal="center" vertical="center"/>
    </xf>
    <xf numFmtId="41" fontId="33" fillId="0" borderId="0" xfId="13" applyNumberFormat="1" applyFont="1" applyAlignment="1">
      <alignment horizontal="center" vertical="center"/>
    </xf>
    <xf numFmtId="41" fontId="8" fillId="0" borderId="0" xfId="1" applyNumberFormat="1" applyFont="1" applyFill="1" applyAlignment="1">
      <alignment horizontal="right" vertical="center"/>
    </xf>
    <xf numFmtId="41" fontId="9" fillId="0" borderId="0" xfId="1" applyNumberFormat="1" applyFont="1" applyFill="1" applyAlignment="1">
      <alignment horizontal="right"/>
    </xf>
    <xf numFmtId="41" fontId="5" fillId="0" borderId="0" xfId="0" applyNumberFormat="1" applyFont="1" applyAlignment="1" applyProtection="1">
      <alignment horizontal="center" vertical="center"/>
      <protection locked="0"/>
    </xf>
    <xf numFmtId="41" fontId="28" fillId="0" borderId="11" xfId="1" applyNumberFormat="1" applyFont="1" applyFill="1" applyBorder="1" applyAlignment="1">
      <alignment vertical="center"/>
    </xf>
    <xf numFmtId="41" fontId="0" fillId="0" borderId="11" xfId="1" applyNumberFormat="1" applyFont="1" applyBorder="1" applyAlignment="1">
      <alignment vertical="center"/>
    </xf>
    <xf numFmtId="41" fontId="9" fillId="0" borderId="4" xfId="0" applyNumberFormat="1" applyFont="1" applyBorder="1" applyAlignment="1">
      <alignment vertical="center"/>
    </xf>
    <xf numFmtId="41" fontId="0" fillId="0" borderId="11" xfId="1" applyNumberFormat="1" applyFont="1" applyFill="1" applyBorder="1" applyAlignment="1">
      <alignment vertical="center"/>
    </xf>
    <xf numFmtId="41" fontId="26" fillId="0" borderId="11" xfId="1" applyNumberFormat="1" applyFont="1" applyFill="1" applyBorder="1" applyAlignment="1">
      <alignment vertical="center" wrapText="1"/>
    </xf>
    <xf numFmtId="41" fontId="9" fillId="0" borderId="11" xfId="1" applyNumberFormat="1" applyFont="1" applyFill="1" applyBorder="1" applyAlignment="1">
      <alignment horizontal="right" vertical="center"/>
    </xf>
    <xf numFmtId="41" fontId="17" fillId="0" borderId="11" xfId="0" applyNumberFormat="1" applyFont="1" applyBorder="1" applyAlignment="1">
      <alignment vertical="center"/>
    </xf>
    <xf numFmtId="41" fontId="16" fillId="0" borderId="11" xfId="23" applyFont="1" applyFill="1" applyBorder="1" applyAlignment="1">
      <alignment vertical="center"/>
    </xf>
    <xf numFmtId="41" fontId="5" fillId="0" borderId="11" xfId="5" applyNumberFormat="1" applyFont="1" applyBorder="1">
      <alignment vertical="center"/>
    </xf>
    <xf numFmtId="41" fontId="0" fillId="0" borderId="11" xfId="11" applyNumberFormat="1" applyFont="1" applyBorder="1">
      <alignment vertical="center"/>
    </xf>
    <xf numFmtId="0" fontId="27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2"/>
    </xf>
    <xf numFmtId="176" fontId="12" fillId="0" borderId="11" xfId="0" applyNumberFormat="1" applyFont="1" applyBorder="1" applyAlignment="1">
      <alignment horizontal="center" vertical="center" wrapText="1"/>
    </xf>
    <xf numFmtId="176" fontId="27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38" fillId="0" borderId="0" xfId="30" applyNumberFormat="1">
      <alignment vertical="center"/>
    </xf>
    <xf numFmtId="0" fontId="38" fillId="0" borderId="0" xfId="30">
      <alignment vertical="center"/>
    </xf>
    <xf numFmtId="177" fontId="13" fillId="0" borderId="0" xfId="30" applyNumberFormat="1" applyFont="1" applyAlignment="1">
      <alignment horizontal="right" vertical="center"/>
    </xf>
    <xf numFmtId="0" fontId="27" fillId="0" borderId="11" xfId="30" applyFont="1" applyBorder="1" applyAlignment="1">
      <alignment horizontal="center" vertical="center"/>
    </xf>
    <xf numFmtId="177" fontId="27" fillId="0" borderId="11" xfId="30" applyNumberFormat="1" applyFont="1" applyBorder="1" applyAlignment="1">
      <alignment horizontal="center" vertical="center"/>
    </xf>
    <xf numFmtId="0" fontId="27" fillId="0" borderId="0" xfId="30" applyFont="1">
      <alignment vertical="center"/>
    </xf>
    <xf numFmtId="0" fontId="13" fillId="0" borderId="11" xfId="30" applyFont="1" applyBorder="1">
      <alignment vertical="center"/>
    </xf>
    <xf numFmtId="177" fontId="25" fillId="0" borderId="11" xfId="31" applyNumberFormat="1" applyFont="1" applyFill="1" applyBorder="1">
      <alignment vertical="center"/>
    </xf>
    <xf numFmtId="49" fontId="0" fillId="0" borderId="0" xfId="31" applyNumberFormat="1" applyFont="1" applyAlignment="1">
      <alignment horizontal="center" vertical="center"/>
    </xf>
    <xf numFmtId="0" fontId="24" fillId="0" borderId="0" xfId="30" applyFont="1">
      <alignment vertical="center"/>
    </xf>
    <xf numFmtId="0" fontId="24" fillId="0" borderId="0" xfId="30" applyFont="1" applyAlignment="1">
      <alignment horizontal="center" vertical="center"/>
    </xf>
    <xf numFmtId="0" fontId="38" fillId="0" borderId="0" xfId="30" applyAlignment="1">
      <alignment horizontal="center" vertical="center"/>
    </xf>
    <xf numFmtId="41" fontId="63" fillId="0" borderId="0" xfId="0" applyNumberFormat="1" applyFont="1"/>
    <xf numFmtId="41" fontId="43" fillId="0" borderId="0" xfId="0" applyNumberFormat="1" applyFont="1"/>
    <xf numFmtId="41" fontId="12" fillId="0" borderId="11" xfId="0" applyNumberFormat="1" applyFont="1" applyBorder="1" applyAlignment="1">
      <alignment horizontal="center" vertical="center"/>
    </xf>
    <xf numFmtId="41" fontId="28" fillId="0" borderId="11" xfId="11" applyNumberFormat="1" applyFont="1" applyBorder="1">
      <alignment vertical="center"/>
    </xf>
    <xf numFmtId="41" fontId="43" fillId="0" borderId="11" xfId="0" applyNumberFormat="1" applyFont="1" applyBorder="1"/>
    <xf numFmtId="41" fontId="12" fillId="0" borderId="11" xfId="0" applyNumberFormat="1" applyFont="1" applyBorder="1" applyAlignment="1">
      <alignment horizontal="left" vertical="center"/>
    </xf>
    <xf numFmtId="41" fontId="12" fillId="0" borderId="11" xfId="0" applyNumberFormat="1" applyFont="1" applyBorder="1" applyAlignment="1">
      <alignment vertical="center"/>
    </xf>
    <xf numFmtId="41" fontId="43" fillId="0" borderId="11" xfId="1" applyNumberFormat="1" applyFont="1" applyFill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9" fillId="0" borderId="11" xfId="0" applyNumberFormat="1" applyFont="1" applyBorder="1" applyAlignment="1">
      <alignment vertical="center" wrapText="1"/>
    </xf>
    <xf numFmtId="41" fontId="64" fillId="0" borderId="11" xfId="1" applyNumberFormat="1" applyFont="1" applyFill="1" applyBorder="1" applyAlignment="1">
      <alignment vertical="center"/>
    </xf>
    <xf numFmtId="41" fontId="43" fillId="0" borderId="0" xfId="0" applyNumberFormat="1" applyFont="1" applyAlignment="1">
      <alignment vertical="center"/>
    </xf>
    <xf numFmtId="41" fontId="43" fillId="0" borderId="0" xfId="1" applyNumberFormat="1" applyFont="1" applyFill="1" applyAlignment="1"/>
    <xf numFmtId="41" fontId="25" fillId="0" borderId="0" xfId="86" applyNumberFormat="1" applyFont="1" applyFill="1" applyAlignment="1">
      <alignment horizontal="right"/>
    </xf>
    <xf numFmtId="41" fontId="26" fillId="0" borderId="0" xfId="86" applyNumberFormat="1" applyFont="1" applyFill="1" applyBorder="1" applyAlignment="1" applyProtection="1">
      <alignment horizontal="right" vertical="center"/>
      <protection locked="0"/>
    </xf>
    <xf numFmtId="178" fontId="12" fillId="0" borderId="22" xfId="0" applyNumberFormat="1" applyFont="1" applyBorder="1" applyAlignment="1">
      <alignment vertical="center" wrapText="1"/>
    </xf>
    <xf numFmtId="41" fontId="5" fillId="0" borderId="11" xfId="1" applyNumberFormat="1" applyFont="1" applyFill="1" applyBorder="1" applyAlignment="1">
      <alignment vertical="center"/>
    </xf>
    <xf numFmtId="41" fontId="35" fillId="0" borderId="11" xfId="1" applyNumberFormat="1" applyFont="1" applyFill="1" applyBorder="1" applyAlignment="1">
      <alignment horizontal="right" vertical="center"/>
    </xf>
    <xf numFmtId="41" fontId="26" fillId="2" borderId="11" xfId="1" applyNumberFormat="1" applyFont="1" applyFill="1" applyBorder="1">
      <alignment vertical="center"/>
    </xf>
    <xf numFmtId="41" fontId="5" fillId="2" borderId="6" xfId="0" applyNumberFormat="1" applyFont="1" applyFill="1" applyBorder="1" applyAlignment="1">
      <alignment vertical="center"/>
    </xf>
    <xf numFmtId="41" fontId="0" fillId="2" borderId="1" xfId="1" applyNumberFormat="1" applyFont="1" applyFill="1" applyBorder="1">
      <alignment vertical="center"/>
    </xf>
    <xf numFmtId="41" fontId="5" fillId="0" borderId="23" xfId="0" applyNumberFormat="1" applyFont="1" applyBorder="1" applyAlignment="1">
      <alignment vertical="center"/>
    </xf>
    <xf numFmtId="41" fontId="5" fillId="2" borderId="23" xfId="0" applyNumberFormat="1" applyFont="1" applyFill="1" applyBorder="1" applyAlignment="1">
      <alignment vertical="center"/>
    </xf>
    <xf numFmtId="41" fontId="5" fillId="0" borderId="21" xfId="0" applyNumberFormat="1" applyFont="1" applyBorder="1" applyAlignment="1">
      <alignment vertical="center"/>
    </xf>
    <xf numFmtId="41" fontId="17" fillId="0" borderId="11" xfId="1" applyNumberFormat="1" applyFont="1" applyFill="1" applyBorder="1">
      <alignment vertical="center"/>
    </xf>
    <xf numFmtId="41" fontId="26" fillId="0" borderId="11" xfId="1" applyNumberFormat="1" applyFont="1" applyFill="1" applyBorder="1">
      <alignment vertical="center"/>
    </xf>
    <xf numFmtId="41" fontId="17" fillId="0" borderId="1" xfId="1" applyNumberFormat="1" applyFont="1" applyFill="1" applyBorder="1">
      <alignment vertical="center"/>
    </xf>
    <xf numFmtId="41" fontId="26" fillId="0" borderId="1" xfId="1" applyNumberFormat="1" applyFont="1" applyFill="1" applyBorder="1">
      <alignment vertical="center"/>
    </xf>
    <xf numFmtId="41" fontId="26" fillId="0" borderId="0" xfId="11" applyNumberFormat="1" applyFont="1" applyAlignment="1">
      <alignment horizontal="right" vertical="center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41" fontId="66" fillId="0" borderId="0" xfId="13" applyNumberFormat="1" applyFont="1" applyAlignment="1">
      <alignment horizontal="right" vertical="center"/>
    </xf>
    <xf numFmtId="41" fontId="67" fillId="0" borderId="0" xfId="11" applyNumberFormat="1" applyFont="1">
      <alignment vertical="center"/>
    </xf>
    <xf numFmtId="41" fontId="66" fillId="0" borderId="0" xfId="11" applyNumberFormat="1" applyFont="1" applyAlignment="1">
      <alignment horizontal="right" vertical="center"/>
    </xf>
    <xf numFmtId="41" fontId="68" fillId="0" borderId="25" xfId="1" applyNumberFormat="1" applyFont="1" applyFill="1" applyBorder="1">
      <alignment vertical="center"/>
    </xf>
    <xf numFmtId="41" fontId="61" fillId="0" borderId="0" xfId="1" applyNumberFormat="1" applyFont="1" applyFill="1" applyBorder="1">
      <alignment vertical="center"/>
    </xf>
    <xf numFmtId="41" fontId="66" fillId="0" borderId="25" xfId="1" applyNumberFormat="1" applyFont="1" applyFill="1" applyBorder="1">
      <alignment vertical="center"/>
    </xf>
    <xf numFmtId="41" fontId="67" fillId="0" borderId="0" xfId="1" applyNumberFormat="1" applyFont="1" applyFill="1" applyBorder="1">
      <alignment vertical="center"/>
    </xf>
    <xf numFmtId="41" fontId="61" fillId="0" borderId="29" xfId="1" applyNumberFormat="1" applyFont="1" applyFill="1" applyBorder="1">
      <alignment vertical="center"/>
    </xf>
    <xf numFmtId="41" fontId="67" fillId="0" borderId="29" xfId="11" applyNumberFormat="1" applyFont="1" applyBorder="1">
      <alignment vertical="center"/>
    </xf>
    <xf numFmtId="41" fontId="24" fillId="0" borderId="11" xfId="11" applyNumberFormat="1" applyFont="1" applyBorder="1">
      <alignment vertical="center"/>
    </xf>
    <xf numFmtId="41" fontId="35" fillId="0" borderId="11" xfId="11" applyNumberFormat="1" applyFont="1" applyBorder="1">
      <alignment vertical="center"/>
    </xf>
    <xf numFmtId="0" fontId="38" fillId="0" borderId="0" xfId="0" applyFont="1"/>
    <xf numFmtId="0" fontId="0" fillId="0" borderId="3" xfId="0" applyBorder="1"/>
    <xf numFmtId="0" fontId="27" fillId="0" borderId="24" xfId="0" applyFont="1" applyBorder="1" applyAlignment="1">
      <alignment horizontal="left" vertical="center" indent="1"/>
    </xf>
    <xf numFmtId="176" fontId="27" fillId="0" borderId="24" xfId="0" applyNumberFormat="1" applyFont="1" applyBorder="1" applyAlignment="1">
      <alignment vertical="center"/>
    </xf>
    <xf numFmtId="176" fontId="0" fillId="0" borderId="0" xfId="0" applyNumberFormat="1"/>
    <xf numFmtId="41" fontId="43" fillId="0" borderId="11" xfId="0" applyNumberFormat="1" applyFont="1" applyBorder="1" applyAlignment="1">
      <alignment vertical="center"/>
    </xf>
    <xf numFmtId="41" fontId="63" fillId="0" borderId="11" xfId="0" applyNumberFormat="1" applyFont="1" applyBorder="1"/>
    <xf numFmtId="41" fontId="29" fillId="0" borderId="21" xfId="11" applyNumberFormat="1" applyFont="1" applyBorder="1" applyAlignment="1">
      <alignment horizontal="center" vertical="center"/>
    </xf>
    <xf numFmtId="43" fontId="11" fillId="0" borderId="11" xfId="1" applyFont="1" applyFill="1" applyBorder="1" applyAlignment="1">
      <alignment horizontal="center" vertical="center"/>
    </xf>
    <xf numFmtId="41" fontId="11" fillId="0" borderId="11" xfId="1" applyNumberFormat="1" applyFont="1" applyFill="1" applyBorder="1" applyAlignment="1">
      <alignment horizontal="center" vertical="center"/>
    </xf>
    <xf numFmtId="3" fontId="69" fillId="0" borderId="0" xfId="0" applyNumberFormat="1" applyFont="1" applyAlignment="1">
      <alignment horizontal="right" vertical="center"/>
    </xf>
    <xf numFmtId="41" fontId="38" fillId="0" borderId="21" xfId="11" applyNumberFormat="1" applyBorder="1">
      <alignment vertical="center"/>
    </xf>
    <xf numFmtId="41" fontId="0" fillId="0" borderId="4" xfId="1" applyNumberFormat="1" applyFont="1" applyFill="1" applyBorder="1">
      <alignment vertical="center"/>
    </xf>
    <xf numFmtId="41" fontId="38" fillId="0" borderId="23" xfId="11" applyNumberFormat="1" applyBorder="1">
      <alignment vertical="center"/>
    </xf>
    <xf numFmtId="41" fontId="15" fillId="0" borderId="4" xfId="0" applyNumberFormat="1" applyFont="1" applyBorder="1" applyAlignment="1">
      <alignment horizontal="right" vertical="center"/>
    </xf>
    <xf numFmtId="3" fontId="71" fillId="0" borderId="0" xfId="30" applyNumberFormat="1" applyFont="1">
      <alignment vertical="center"/>
    </xf>
    <xf numFmtId="41" fontId="72" fillId="2" borderId="0" xfId="5" applyNumberFormat="1" applyFont="1" applyFill="1" applyAlignment="1"/>
    <xf numFmtId="41" fontId="72" fillId="0" borderId="0" xfId="5" applyNumberFormat="1" applyFont="1" applyAlignment="1"/>
    <xf numFmtId="41" fontId="73" fillId="0" borderId="0" xfId="85" applyNumberFormat="1" applyFont="1">
      <alignment vertical="center"/>
    </xf>
    <xf numFmtId="41" fontId="73" fillId="0" borderId="0" xfId="85" applyNumberFormat="1" applyFont="1" applyAlignment="1"/>
    <xf numFmtId="41" fontId="72" fillId="0" borderId="0" xfId="13" applyNumberFormat="1" applyFont="1" applyAlignment="1">
      <alignment horizontal="left" vertical="center"/>
    </xf>
    <xf numFmtId="41" fontId="72" fillId="0" borderId="0" xfId="0" applyNumberFormat="1" applyFont="1"/>
    <xf numFmtId="41" fontId="73" fillId="0" borderId="0" xfId="0" applyNumberFormat="1" applyFont="1"/>
    <xf numFmtId="41" fontId="73" fillId="0" borderId="0" xfId="13" applyNumberFormat="1" applyFont="1" applyAlignment="1">
      <alignment horizontal="left" vertical="center"/>
    </xf>
    <xf numFmtId="41" fontId="74" fillId="0" borderId="0" xfId="13" applyNumberFormat="1" applyFont="1" applyAlignment="1">
      <alignment horizontal="left" vertical="center"/>
    </xf>
    <xf numFmtId="41" fontId="72" fillId="0" borderId="0" xfId="11" applyNumberFormat="1" applyFont="1">
      <alignment vertical="center"/>
    </xf>
    <xf numFmtId="0" fontId="74" fillId="0" borderId="0" xfId="13" applyFont="1" applyAlignment="1">
      <alignment horizontal="center" vertical="center"/>
    </xf>
    <xf numFmtId="0" fontId="74" fillId="0" borderId="0" xfId="13" applyFont="1">
      <alignment vertical="center"/>
    </xf>
    <xf numFmtId="0" fontId="72" fillId="0" borderId="0" xfId="30" applyFont="1">
      <alignment vertical="center"/>
    </xf>
    <xf numFmtId="177" fontId="72" fillId="0" borderId="0" xfId="30" applyNumberFormat="1" applyFont="1">
      <alignment vertical="center"/>
    </xf>
    <xf numFmtId="49" fontId="75" fillId="0" borderId="0" xfId="31" applyNumberFormat="1" applyFont="1" applyAlignment="1">
      <alignment horizontal="center" vertical="center"/>
    </xf>
    <xf numFmtId="0" fontId="75" fillId="0" borderId="0" xfId="30" applyFont="1">
      <alignment vertical="center"/>
    </xf>
    <xf numFmtId="41" fontId="78" fillId="0" borderId="0" xfId="5" applyNumberFormat="1" applyFont="1" applyAlignment="1"/>
    <xf numFmtId="41" fontId="79" fillId="0" borderId="0" xfId="85" applyNumberFormat="1" applyFont="1" applyAlignment="1"/>
    <xf numFmtId="41" fontId="80" fillId="0" borderId="0" xfId="85" applyNumberFormat="1" applyFont="1" applyAlignment="1"/>
    <xf numFmtId="41" fontId="79" fillId="0" borderId="0" xfId="0" applyNumberFormat="1" applyFont="1"/>
    <xf numFmtId="41" fontId="78" fillId="0" borderId="0" xfId="11" applyNumberFormat="1" applyFont="1">
      <alignment vertical="center"/>
    </xf>
    <xf numFmtId="41" fontId="82" fillId="0" borderId="0" xfId="13" applyNumberFormat="1" applyFont="1" applyAlignment="1">
      <alignment horizontal="center" vertical="center"/>
    </xf>
    <xf numFmtId="41" fontId="83" fillId="0" borderId="0" xfId="11" applyNumberFormat="1" applyFont="1">
      <alignment vertical="center"/>
    </xf>
    <xf numFmtId="41" fontId="84" fillId="0" borderId="11" xfId="1" applyNumberFormat="1" applyFont="1" applyFill="1" applyBorder="1" applyAlignment="1">
      <alignment vertical="center"/>
    </xf>
    <xf numFmtId="41" fontId="73" fillId="2" borderId="0" xfId="13" applyNumberFormat="1" applyFont="1" applyFill="1" applyAlignment="1">
      <alignment horizontal="left" vertical="center"/>
    </xf>
    <xf numFmtId="41" fontId="72" fillId="2" borderId="0" xfId="11" applyNumberFormat="1" applyFont="1" applyFill="1">
      <alignment vertical="center"/>
    </xf>
    <xf numFmtId="41" fontId="73" fillId="2" borderId="0" xfId="11" applyNumberFormat="1" applyFont="1" applyFill="1">
      <alignment vertical="center"/>
    </xf>
    <xf numFmtId="41" fontId="78" fillId="2" borderId="0" xfId="11" applyNumberFormat="1" applyFont="1" applyFill="1">
      <alignment vertical="center"/>
    </xf>
    <xf numFmtId="41" fontId="79" fillId="2" borderId="0" xfId="11" applyNumberFormat="1" applyFont="1" applyFill="1">
      <alignment vertical="center"/>
    </xf>
    <xf numFmtId="41" fontId="29" fillId="2" borderId="0" xfId="11" applyNumberFormat="1" applyFont="1" applyFill="1">
      <alignment vertical="center"/>
    </xf>
    <xf numFmtId="41" fontId="29" fillId="2" borderId="0" xfId="25" applyNumberFormat="1" applyFont="1" applyFill="1" applyAlignment="1">
      <alignment vertical="center"/>
    </xf>
    <xf numFmtId="41" fontId="26" fillId="2" borderId="0" xfId="11" applyNumberFormat="1" applyFont="1" applyFill="1" applyAlignment="1">
      <alignment horizontal="right" vertical="center"/>
    </xf>
    <xf numFmtId="177" fontId="12" fillId="2" borderId="11" xfId="14" applyNumberFormat="1" applyFont="1" applyFill="1" applyBorder="1" applyAlignment="1" applyProtection="1">
      <alignment horizontal="center" vertical="center" wrapText="1"/>
      <protection locked="0"/>
    </xf>
    <xf numFmtId="41" fontId="12" fillId="2" borderId="11" xfId="14" applyNumberFormat="1" applyFont="1" applyFill="1" applyBorder="1" applyAlignment="1" applyProtection="1">
      <alignment horizontal="center" vertical="center" wrapText="1"/>
      <protection locked="0"/>
    </xf>
    <xf numFmtId="41" fontId="42" fillId="2" borderId="0" xfId="11" applyNumberFormat="1" applyFont="1" applyFill="1">
      <alignment vertical="center"/>
    </xf>
    <xf numFmtId="177" fontId="15" fillId="2" borderId="11" xfId="0" applyNumberFormat="1" applyFont="1" applyFill="1" applyBorder="1" applyAlignment="1">
      <alignment horizontal="right" vertical="center"/>
    </xf>
    <xf numFmtId="177" fontId="15" fillId="2" borderId="7" xfId="0" applyNumberFormat="1" applyFont="1" applyFill="1" applyBorder="1" applyAlignment="1">
      <alignment horizontal="right" vertical="center"/>
    </xf>
    <xf numFmtId="0" fontId="70" fillId="2" borderId="11" xfId="0" applyFont="1" applyFill="1" applyBorder="1" applyAlignment="1">
      <alignment horizontal="left" vertical="center"/>
    </xf>
    <xf numFmtId="176" fontId="29" fillId="2" borderId="11" xfId="11" applyNumberFormat="1" applyFont="1" applyFill="1" applyBorder="1">
      <alignment vertical="center"/>
    </xf>
    <xf numFmtId="41" fontId="29" fillId="2" borderId="11" xfId="11" applyNumberFormat="1" applyFont="1" applyFill="1" applyBorder="1">
      <alignment vertical="center"/>
    </xf>
    <xf numFmtId="41" fontId="42" fillId="2" borderId="23" xfId="11" applyNumberFormat="1" applyFont="1" applyFill="1" applyBorder="1">
      <alignment vertical="center"/>
    </xf>
    <xf numFmtId="0" fontId="70" fillId="2" borderId="11" xfId="0" applyFont="1" applyFill="1" applyBorder="1" applyAlignment="1">
      <alignment horizontal="left" vertical="center" indent="1"/>
    </xf>
    <xf numFmtId="0" fontId="26" fillId="2" borderId="11" xfId="0" applyFont="1" applyFill="1" applyBorder="1" applyAlignment="1">
      <alignment horizontal="left" vertical="center" indent="2"/>
    </xf>
    <xf numFmtId="0" fontId="26" fillId="2" borderId="11" xfId="0" applyFont="1" applyFill="1" applyBorder="1"/>
    <xf numFmtId="41" fontId="26" fillId="2" borderId="11" xfId="0" applyNumberFormat="1" applyFont="1" applyFill="1" applyBorder="1"/>
    <xf numFmtId="0" fontId="38" fillId="2" borderId="0" xfId="0" applyFont="1" applyFill="1"/>
    <xf numFmtId="0" fontId="26" fillId="2" borderId="0" xfId="0" applyFont="1" applyFill="1"/>
    <xf numFmtId="0" fontId="0" fillId="2" borderId="11" xfId="0" applyFill="1" applyBorder="1"/>
    <xf numFmtId="41" fontId="0" fillId="2" borderId="11" xfId="0" applyNumberFormat="1" applyFill="1" applyBorder="1"/>
    <xf numFmtId="0" fontId="0" fillId="2" borderId="0" xfId="0" applyFill="1"/>
    <xf numFmtId="41" fontId="29" fillId="2" borderId="11" xfId="25" applyNumberFormat="1" applyFont="1" applyFill="1" applyBorder="1" applyAlignment="1">
      <alignment vertical="center"/>
    </xf>
    <xf numFmtId="41" fontId="10" fillId="0" borderId="11" xfId="5" applyNumberFormat="1" applyFont="1" applyBorder="1" applyAlignment="1">
      <alignment horizontal="center" vertical="center"/>
    </xf>
    <xf numFmtId="0" fontId="74" fillId="0" borderId="0" xfId="13" applyFont="1" applyAlignment="1">
      <alignment vertical="center" wrapText="1"/>
    </xf>
    <xf numFmtId="41" fontId="10" fillId="0" borderId="11" xfId="5" applyNumberFormat="1" applyFont="1" applyBorder="1" applyAlignment="1">
      <alignment horizontal="center" vertical="center" wrapText="1"/>
    </xf>
    <xf numFmtId="0" fontId="38" fillId="0" borderId="0" xfId="30" applyAlignment="1">
      <alignment vertical="center" wrapText="1"/>
    </xf>
    <xf numFmtId="49" fontId="7" fillId="0" borderId="11" xfId="31" applyNumberFormat="1" applyFont="1" applyFill="1" applyBorder="1" applyAlignment="1">
      <alignment horizontal="center" vertical="center" wrapText="1"/>
    </xf>
    <xf numFmtId="43" fontId="7" fillId="0" borderId="11" xfId="31" applyFont="1" applyFill="1" applyBorder="1" applyAlignment="1">
      <alignment horizontal="center" vertical="center" wrapText="1"/>
    </xf>
    <xf numFmtId="43" fontId="3" fillId="0" borderId="11" xfId="31" applyFont="1" applyFill="1" applyBorder="1" applyAlignment="1">
      <alignment horizontal="center" vertical="center" wrapText="1"/>
    </xf>
    <xf numFmtId="43" fontId="24" fillId="0" borderId="11" xfId="31" applyFont="1" applyBorder="1" applyAlignment="1">
      <alignment vertical="center"/>
    </xf>
    <xf numFmtId="43" fontId="60" fillId="0" borderId="11" xfId="31" applyFont="1" applyBorder="1" applyAlignment="1">
      <alignment vertical="center" wrapText="1"/>
    </xf>
    <xf numFmtId="0" fontId="38" fillId="0" borderId="11" xfId="30" applyBorder="1">
      <alignment vertical="center"/>
    </xf>
    <xf numFmtId="0" fontId="38" fillId="0" borderId="11" xfId="30" applyBorder="1" applyAlignment="1">
      <alignment horizontal="center" vertical="center"/>
    </xf>
    <xf numFmtId="0" fontId="38" fillId="0" borderId="11" xfId="30" applyBorder="1" applyAlignment="1">
      <alignment vertical="center" wrapText="1"/>
    </xf>
    <xf numFmtId="41" fontId="60" fillId="0" borderId="11" xfId="31" applyNumberFormat="1" applyFont="1" applyFill="1" applyBorder="1" applyAlignment="1">
      <alignment vertical="center" wrapText="1"/>
    </xf>
    <xf numFmtId="49" fontId="72" fillId="0" borderId="0" xfId="31" applyNumberFormat="1" applyFont="1" applyAlignment="1">
      <alignment horizontal="left" vertical="center"/>
    </xf>
    <xf numFmtId="41" fontId="0" fillId="0" borderId="0" xfId="0" applyNumberFormat="1"/>
    <xf numFmtId="176" fontId="15" fillId="0" borderId="4" xfId="0" applyNumberFormat="1" applyFont="1" applyBorder="1" applyAlignment="1">
      <alignment horizontal="right" vertical="center"/>
    </xf>
    <xf numFmtId="41" fontId="73" fillId="0" borderId="0" xfId="13" applyNumberFormat="1" applyFont="1">
      <alignment vertical="center"/>
    </xf>
    <xf numFmtId="0" fontId="73" fillId="0" borderId="25" xfId="0" applyFont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41" fontId="11" fillId="0" borderId="0" xfId="85" applyNumberFormat="1" applyFont="1" applyAlignment="1"/>
    <xf numFmtId="41" fontId="26" fillId="0" borderId="0" xfId="13" applyNumberFormat="1" applyFont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43" fontId="26" fillId="0" borderId="11" xfId="1" applyFont="1" applyFill="1" applyBorder="1" applyAlignment="1">
      <alignment horizontal="center" vertical="center"/>
    </xf>
    <xf numFmtId="0" fontId="70" fillId="0" borderId="11" xfId="0" applyFont="1" applyBorder="1" applyAlignment="1">
      <alignment horizontal="left" vertical="center"/>
    </xf>
    <xf numFmtId="41" fontId="70" fillId="0" borderId="11" xfId="0" applyNumberFormat="1" applyFont="1" applyBorder="1" applyAlignment="1">
      <alignment vertical="center"/>
    </xf>
    <xf numFmtId="176" fontId="70" fillId="0" borderId="11" xfId="0" applyNumberFormat="1" applyFont="1" applyBorder="1" applyAlignment="1">
      <alignment vertical="center"/>
    </xf>
    <xf numFmtId="0" fontId="70" fillId="0" borderId="11" xfId="0" applyFont="1" applyBorder="1" applyAlignment="1">
      <alignment horizontal="left" vertical="center" indent="1"/>
    </xf>
    <xf numFmtId="0" fontId="26" fillId="0" borderId="11" xfId="0" applyFont="1" applyBorder="1" applyAlignment="1">
      <alignment horizontal="left" vertical="center" indent="2"/>
    </xf>
    <xf numFmtId="41" fontId="26" fillId="0" borderId="11" xfId="0" applyNumberFormat="1" applyFont="1" applyBorder="1" applyAlignment="1">
      <alignment vertical="center"/>
    </xf>
    <xf numFmtId="176" fontId="26" fillId="0" borderId="11" xfId="0" applyNumberFormat="1" applyFont="1" applyBorder="1" applyAlignment="1">
      <alignment vertical="center"/>
    </xf>
    <xf numFmtId="41" fontId="11" fillId="0" borderId="0" xfId="85" applyNumberFormat="1" applyFont="1" applyAlignment="1">
      <alignment vertical="center" wrapText="1"/>
    </xf>
    <xf numFmtId="41" fontId="74" fillId="2" borderId="0" xfId="13" applyNumberFormat="1" applyFont="1" applyFill="1" applyAlignment="1">
      <alignment horizontal="left" vertical="center"/>
    </xf>
    <xf numFmtId="41" fontId="38" fillId="0" borderId="11" xfId="11" applyNumberFormat="1" applyBorder="1" applyAlignment="1">
      <alignment horizontal="right" vertical="center"/>
    </xf>
    <xf numFmtId="41" fontId="16" fillId="0" borderId="11" xfId="5" applyNumberFormat="1" applyFont="1" applyBorder="1" applyAlignment="1"/>
    <xf numFmtId="41" fontId="24" fillId="0" borderId="11" xfId="0" applyNumberFormat="1" applyFont="1" applyBorder="1" applyAlignment="1">
      <alignment horizontal="right" vertical="center"/>
    </xf>
    <xf numFmtId="41" fontId="59" fillId="0" borderId="11" xfId="0" applyNumberFormat="1" applyFont="1" applyBorder="1" applyAlignment="1">
      <alignment horizontal="right" vertical="center"/>
    </xf>
    <xf numFmtId="41" fontId="26" fillId="0" borderId="11" xfId="5" applyNumberFormat="1" applyFont="1" applyBorder="1">
      <alignment vertical="center"/>
    </xf>
    <xf numFmtId="41" fontId="38" fillId="0" borderId="11" xfId="5" applyNumberForma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41" fontId="16" fillId="0" borderId="11" xfId="5" applyNumberFormat="1" applyFont="1" applyBorder="1" applyAlignment="1">
      <alignment horizontal="right"/>
    </xf>
    <xf numFmtId="41" fontId="67" fillId="0" borderId="28" xfId="11" applyNumberFormat="1" applyFont="1" applyBorder="1" applyAlignment="1">
      <alignment horizontal="center" vertical="center" wrapText="1"/>
    </xf>
    <xf numFmtId="41" fontId="67" fillId="0" borderId="29" xfId="11" applyNumberFormat="1" applyFont="1" applyBorder="1" applyAlignment="1">
      <alignment horizontal="center" vertical="center" wrapText="1"/>
    </xf>
    <xf numFmtId="41" fontId="12" fillId="0" borderId="11" xfId="11" applyNumberFormat="1" applyFont="1" applyBorder="1" applyAlignment="1">
      <alignment horizontal="center" vertical="center"/>
    </xf>
    <xf numFmtId="41" fontId="12" fillId="0" borderId="11" xfId="22" applyNumberFormat="1" applyFont="1" applyBorder="1" applyAlignment="1" applyProtection="1">
      <alignment horizontal="center" vertical="center" wrapText="1"/>
      <protection locked="0"/>
    </xf>
    <xf numFmtId="41" fontId="12" fillId="0" borderId="1" xfId="22" applyNumberFormat="1" applyFont="1" applyBorder="1" applyAlignment="1" applyProtection="1">
      <alignment horizontal="center" vertical="center" wrapText="1"/>
      <protection locked="0"/>
    </xf>
    <xf numFmtId="41" fontId="12" fillId="0" borderId="11" xfId="14" applyNumberFormat="1" applyFont="1" applyBorder="1" applyAlignment="1" applyProtection="1">
      <alignment horizontal="center" vertical="center" wrapText="1"/>
      <protection locked="0"/>
    </xf>
    <xf numFmtId="41" fontId="65" fillId="0" borderId="26" xfId="14" applyNumberFormat="1" applyFont="1" applyBorder="1" applyAlignment="1" applyProtection="1">
      <alignment horizontal="center" vertical="center" wrapText="1"/>
      <protection locked="0"/>
    </xf>
    <xf numFmtId="41" fontId="65" fillId="0" borderId="25" xfId="14" applyNumberFormat="1" applyFont="1" applyBorder="1" applyAlignment="1" applyProtection="1">
      <alignment horizontal="center" vertical="center" wrapText="1"/>
      <protection locked="0"/>
    </xf>
    <xf numFmtId="41" fontId="67" fillId="0" borderId="27" xfId="11" applyNumberFormat="1" applyFont="1" applyBorder="1" applyAlignment="1">
      <alignment horizontal="center" vertical="center" wrapText="1"/>
    </xf>
    <xf numFmtId="41" fontId="67" fillId="0" borderId="0" xfId="11" applyNumberFormat="1" applyFont="1" applyAlignment="1">
      <alignment horizontal="center" vertical="center" wrapText="1"/>
    </xf>
    <xf numFmtId="41" fontId="74" fillId="0" borderId="0" xfId="13" applyNumberFormat="1" applyFont="1" applyAlignment="1">
      <alignment horizontal="left" vertical="center"/>
    </xf>
    <xf numFmtId="41" fontId="81" fillId="0" borderId="0" xfId="13" applyNumberFormat="1" applyFont="1" applyAlignment="1">
      <alignment horizontal="center" vertical="center"/>
    </xf>
    <xf numFmtId="41" fontId="38" fillId="0" borderId="0" xfId="13" applyNumberFormat="1" applyAlignment="1">
      <alignment horizontal="right" vertical="center"/>
    </xf>
    <xf numFmtId="41" fontId="14" fillId="0" borderId="11" xfId="14" applyNumberFormat="1" applyFont="1" applyBorder="1" applyAlignment="1" applyProtection="1">
      <alignment horizontal="center" vertical="center" wrapText="1"/>
      <protection locked="0"/>
    </xf>
    <xf numFmtId="41" fontId="12" fillId="0" borderId="8" xfId="11" applyNumberFormat="1" applyFont="1" applyBorder="1" applyAlignment="1">
      <alignment horizontal="center" vertical="center"/>
    </xf>
    <xf numFmtId="41" fontId="12" fillId="0" borderId="7" xfId="11" applyNumberFormat="1" applyFont="1" applyBorder="1" applyAlignment="1">
      <alignment horizontal="center" vertical="center"/>
    </xf>
    <xf numFmtId="41" fontId="12" fillId="0" borderId="10" xfId="11" applyNumberFormat="1" applyFont="1" applyBorder="1" applyAlignment="1">
      <alignment horizontal="center" vertical="center"/>
    </xf>
    <xf numFmtId="41" fontId="12" fillId="0" borderId="9" xfId="11" applyNumberFormat="1" applyFont="1" applyBorder="1" applyAlignment="1">
      <alignment horizontal="center" vertical="center"/>
    </xf>
    <xf numFmtId="41" fontId="14" fillId="0" borderId="4" xfId="14" applyNumberFormat="1" applyFont="1" applyBorder="1" applyAlignment="1" applyProtection="1">
      <alignment horizontal="center" vertical="center" wrapText="1"/>
      <protection locked="0"/>
    </xf>
    <xf numFmtId="41" fontId="14" fillId="0" borderId="24" xfId="14" applyNumberFormat="1" applyFont="1" applyBorder="1" applyAlignment="1" applyProtection="1">
      <alignment horizontal="center" vertical="center" wrapText="1"/>
      <protection locked="0"/>
    </xf>
    <xf numFmtId="41" fontId="12" fillId="0" borderId="4" xfId="1" applyNumberFormat="1" applyFont="1" applyFill="1" applyBorder="1" applyAlignment="1" applyProtection="1">
      <alignment horizontal="center" vertical="center" wrapText="1"/>
      <protection locked="0"/>
    </xf>
    <xf numFmtId="41" fontId="12" fillId="0" borderId="24" xfId="1" applyNumberFormat="1" applyFont="1" applyFill="1" applyBorder="1" applyAlignment="1" applyProtection="1">
      <alignment horizontal="center" vertical="center" wrapText="1"/>
      <protection locked="0"/>
    </xf>
    <xf numFmtId="41" fontId="79" fillId="0" borderId="0" xfId="13" applyNumberFormat="1" applyFont="1" applyAlignment="1">
      <alignment horizontal="center" vertical="center"/>
    </xf>
    <xf numFmtId="41" fontId="26" fillId="0" borderId="3" xfId="13" applyNumberFormat="1" applyFont="1" applyBorder="1" applyAlignment="1">
      <alignment horizontal="center" vertical="center"/>
    </xf>
    <xf numFmtId="41" fontId="41" fillId="0" borderId="11" xfId="11" applyNumberFormat="1" applyFont="1" applyBorder="1" applyAlignment="1">
      <alignment horizontal="center" vertical="center"/>
    </xf>
    <xf numFmtId="41" fontId="41" fillId="0" borderId="11" xfId="84" applyNumberFormat="1" applyFont="1" applyFill="1" applyBorder="1" applyAlignment="1" applyProtection="1">
      <alignment horizontal="center" vertical="center" wrapText="1"/>
      <protection locked="0"/>
    </xf>
    <xf numFmtId="41" fontId="41" fillId="0" borderId="11" xfId="14" applyNumberFormat="1" applyFont="1" applyBorder="1" applyAlignment="1" applyProtection="1">
      <alignment horizontal="center" vertical="center" wrapText="1"/>
      <protection locked="0"/>
    </xf>
    <xf numFmtId="41" fontId="41" fillId="0" borderId="4" xfId="84" applyNumberFormat="1" applyFont="1" applyFill="1" applyBorder="1" applyAlignment="1" applyProtection="1">
      <alignment horizontal="center" vertical="center" wrapText="1"/>
      <protection locked="0"/>
    </xf>
    <xf numFmtId="41" fontId="41" fillId="0" borderId="24" xfId="84" applyNumberFormat="1" applyFont="1" applyFill="1" applyBorder="1" applyAlignment="1" applyProtection="1">
      <alignment horizontal="center" vertical="center" wrapText="1"/>
      <protection locked="0"/>
    </xf>
    <xf numFmtId="41" fontId="41" fillId="0" borderId="11" xfId="24" applyNumberFormat="1" applyFont="1" applyFill="1" applyBorder="1" applyAlignment="1" applyProtection="1">
      <alignment horizontal="center" vertical="center" wrapText="1"/>
      <protection locked="0"/>
    </xf>
    <xf numFmtId="41" fontId="27" fillId="0" borderId="8" xfId="13" applyNumberFormat="1" applyFont="1" applyBorder="1" applyAlignment="1">
      <alignment horizontal="center" vertical="center" wrapText="1"/>
    </xf>
    <xf numFmtId="41" fontId="27" fillId="0" borderId="10" xfId="13" applyNumberFormat="1" applyFont="1" applyBorder="1" applyAlignment="1">
      <alignment horizontal="center" vertical="center" wrapText="1"/>
    </xf>
    <xf numFmtId="178" fontId="12" fillId="2" borderId="11" xfId="0" applyNumberFormat="1" applyFont="1" applyFill="1" applyBorder="1" applyAlignment="1">
      <alignment horizontal="center" vertical="center" wrapText="1"/>
    </xf>
    <xf numFmtId="0" fontId="26" fillId="2" borderId="0" xfId="11" applyFont="1" applyFill="1" applyAlignment="1">
      <alignment horizontal="right" vertical="center"/>
    </xf>
    <xf numFmtId="0" fontId="12" fillId="2" borderId="11" xfId="18" applyFont="1" applyFill="1" applyBorder="1" applyAlignment="1">
      <alignment horizontal="center" vertical="center"/>
    </xf>
    <xf numFmtId="41" fontId="74" fillId="2" borderId="0" xfId="13" applyNumberFormat="1" applyFont="1" applyFill="1" applyAlignment="1">
      <alignment horizontal="left" vertical="center"/>
    </xf>
    <xf numFmtId="41" fontId="81" fillId="2" borderId="0" xfId="13" applyNumberFormat="1" applyFont="1" applyFill="1" applyAlignment="1">
      <alignment horizontal="center" vertical="center"/>
    </xf>
    <xf numFmtId="41" fontId="73" fillId="0" borderId="0" xfId="13" applyNumberFormat="1" applyFont="1" applyAlignment="1">
      <alignment horizontal="left" vertical="center"/>
    </xf>
    <xf numFmtId="0" fontId="12" fillId="0" borderId="11" xfId="0" applyFont="1" applyBorder="1" applyAlignment="1">
      <alignment horizontal="left" vertical="center" wrapText="1" indent="6"/>
    </xf>
    <xf numFmtId="178" fontId="12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12" fillId="0" borderId="21" xfId="0" applyFont="1" applyBorder="1" applyAlignment="1">
      <alignment horizontal="left" vertical="center" wrapText="1" indent="6"/>
    </xf>
    <xf numFmtId="0" fontId="12" fillId="0" borderId="23" xfId="0" applyFont="1" applyBorder="1" applyAlignment="1">
      <alignment horizontal="left" vertical="center" wrapText="1" indent="6"/>
    </xf>
    <xf numFmtId="41" fontId="78" fillId="2" borderId="0" xfId="13" applyNumberFormat="1" applyFont="1" applyFill="1" applyAlignment="1">
      <alignment horizontal="center" vertical="center"/>
    </xf>
    <xf numFmtId="41" fontId="72" fillId="2" borderId="0" xfId="13" applyNumberFormat="1" applyFont="1" applyFill="1" applyAlignment="1">
      <alignment horizontal="left" vertical="center"/>
    </xf>
    <xf numFmtId="0" fontId="77" fillId="0" borderId="0" xfId="30" applyFont="1" applyAlignment="1">
      <alignment horizontal="center" vertical="center"/>
    </xf>
    <xf numFmtId="0" fontId="38" fillId="0" borderId="2" xfId="30" applyBorder="1" applyAlignment="1">
      <alignment horizontal="left" vertical="center" wrapText="1"/>
    </xf>
    <xf numFmtId="0" fontId="38" fillId="0" borderId="2" xfId="30" applyBorder="1" applyAlignment="1">
      <alignment horizontal="left" vertical="center"/>
    </xf>
    <xf numFmtId="43" fontId="59" fillId="0" borderId="21" xfId="31" applyFont="1" applyBorder="1" applyAlignment="1">
      <alignment horizontal="left" vertical="center"/>
    </xf>
    <xf numFmtId="43" fontId="59" fillId="0" borderId="23" xfId="31" applyFont="1" applyBorder="1" applyAlignment="1">
      <alignment horizontal="left" vertical="center"/>
    </xf>
    <xf numFmtId="0" fontId="76" fillId="0" borderId="0" xfId="13" applyFont="1" applyAlignment="1">
      <alignment horizontal="center" vertical="center" wrapText="1"/>
    </xf>
    <xf numFmtId="0" fontId="6" fillId="0" borderId="0" xfId="13" applyFont="1" applyAlignment="1">
      <alignment horizontal="right" vertical="center" wrapText="1"/>
    </xf>
  </cellXfs>
  <cellStyles count="87">
    <cellStyle name="3232" xfId="32" xr:uid="{00000000-0005-0000-0000-000000000000}"/>
    <cellStyle name="百分比 2" xfId="33" xr:uid="{00000000-0005-0000-0000-000001000000}"/>
    <cellStyle name="百分比 3" xfId="34" xr:uid="{00000000-0005-0000-0000-000002000000}"/>
    <cellStyle name="百分比 4" xfId="35" xr:uid="{00000000-0005-0000-0000-000003000000}"/>
    <cellStyle name="标题 1 2" xfId="36" xr:uid="{00000000-0005-0000-0000-000004000000}"/>
    <cellStyle name="标题 2 2" xfId="37" xr:uid="{00000000-0005-0000-0000-000005000000}"/>
    <cellStyle name="标题 3 2" xfId="38" xr:uid="{00000000-0005-0000-0000-000006000000}"/>
    <cellStyle name="标题 4 2" xfId="39" xr:uid="{00000000-0005-0000-0000-000007000000}"/>
    <cellStyle name="标题 5" xfId="40" xr:uid="{00000000-0005-0000-0000-000008000000}"/>
    <cellStyle name="差 2" xfId="41" xr:uid="{00000000-0005-0000-0000-000009000000}"/>
    <cellStyle name="常规" xfId="0" builtinId="0"/>
    <cellStyle name="常规 10" xfId="42" xr:uid="{00000000-0005-0000-0000-00000B000000}"/>
    <cellStyle name="常规 10 2" xfId="10" xr:uid="{00000000-0005-0000-0000-00000C000000}"/>
    <cellStyle name="常规 11" xfId="12" xr:uid="{00000000-0005-0000-0000-00000D000000}"/>
    <cellStyle name="常规 12" xfId="2" xr:uid="{00000000-0005-0000-0000-00000E000000}"/>
    <cellStyle name="常规 13" xfId="27" xr:uid="{00000000-0005-0000-0000-00000F000000}"/>
    <cellStyle name="常规 13 2" xfId="85" xr:uid="{00000000-0005-0000-0000-000010000000}"/>
    <cellStyle name="常规 14" xfId="28" xr:uid="{00000000-0005-0000-0000-000011000000}"/>
    <cellStyle name="常规 14 2" xfId="30" xr:uid="{00000000-0005-0000-0000-000012000000}"/>
    <cellStyle name="常规 2" xfId="13" xr:uid="{00000000-0005-0000-0000-000013000000}"/>
    <cellStyle name="常规 2 2" xfId="8" xr:uid="{00000000-0005-0000-0000-000014000000}"/>
    <cellStyle name="常规 2 2 2" xfId="43" xr:uid="{00000000-0005-0000-0000-000015000000}"/>
    <cellStyle name="常规 2 2 3" xfId="5" xr:uid="{00000000-0005-0000-0000-000016000000}"/>
    <cellStyle name="常规 2 3" xfId="44" xr:uid="{00000000-0005-0000-0000-000017000000}"/>
    <cellStyle name="常规 2 3 2" xfId="11" xr:uid="{00000000-0005-0000-0000-000018000000}"/>
    <cellStyle name="常规 2 4" xfId="45" xr:uid="{00000000-0005-0000-0000-000019000000}"/>
    <cellStyle name="常规 2 5" xfId="46" xr:uid="{00000000-0005-0000-0000-00001A000000}"/>
    <cellStyle name="常规 2 6" xfId="26" xr:uid="{00000000-0005-0000-0000-00001B000000}"/>
    <cellStyle name="常规 2 6 2" xfId="47" xr:uid="{00000000-0005-0000-0000-00001C000000}"/>
    <cellStyle name="常规 2 7" xfId="48" xr:uid="{00000000-0005-0000-0000-00001D000000}"/>
    <cellStyle name="常规 2 8" xfId="49" xr:uid="{00000000-0005-0000-0000-00001E000000}"/>
    <cellStyle name="常规 2 9" xfId="4" xr:uid="{00000000-0005-0000-0000-00001F000000}"/>
    <cellStyle name="常规 3" xfId="15" xr:uid="{00000000-0005-0000-0000-000020000000}"/>
    <cellStyle name="常规 3 2" xfId="50" xr:uid="{00000000-0005-0000-0000-000021000000}"/>
    <cellStyle name="常规 3 2 2" xfId="3" xr:uid="{00000000-0005-0000-0000-000022000000}"/>
    <cellStyle name="常规 3 3" xfId="7" xr:uid="{00000000-0005-0000-0000-000023000000}"/>
    <cellStyle name="常规 3 4" xfId="9" xr:uid="{00000000-0005-0000-0000-000024000000}"/>
    <cellStyle name="常规 3 5" xfId="16" xr:uid="{00000000-0005-0000-0000-000025000000}"/>
    <cellStyle name="常规 4" xfId="17" xr:uid="{00000000-0005-0000-0000-000026000000}"/>
    <cellStyle name="常规 4 2" xfId="18" xr:uid="{00000000-0005-0000-0000-000027000000}"/>
    <cellStyle name="常规 4 2 2" xfId="51" xr:uid="{00000000-0005-0000-0000-000028000000}"/>
    <cellStyle name="常规 4 2 3" xfId="52" xr:uid="{00000000-0005-0000-0000-000029000000}"/>
    <cellStyle name="常规 4 3" xfId="53" xr:uid="{00000000-0005-0000-0000-00002A000000}"/>
    <cellStyle name="常规 46" xfId="54" xr:uid="{00000000-0005-0000-0000-00002B000000}"/>
    <cellStyle name="常规 5" xfId="55" xr:uid="{00000000-0005-0000-0000-00002C000000}"/>
    <cellStyle name="常规 6" xfId="56" xr:uid="{00000000-0005-0000-0000-00002D000000}"/>
    <cellStyle name="常规 6 2" xfId="19" xr:uid="{00000000-0005-0000-0000-00002E000000}"/>
    <cellStyle name="常规 7" xfId="20" xr:uid="{00000000-0005-0000-0000-00002F000000}"/>
    <cellStyle name="常规 8" xfId="21" xr:uid="{00000000-0005-0000-0000-000030000000}"/>
    <cellStyle name="常规 9" xfId="22" xr:uid="{00000000-0005-0000-0000-000031000000}"/>
    <cellStyle name="常规_2007人代会数据 2" xfId="14" xr:uid="{00000000-0005-0000-0000-000032000000}"/>
    <cellStyle name="好 2" xfId="57" xr:uid="{00000000-0005-0000-0000-000033000000}"/>
    <cellStyle name="汇总 2" xfId="58" xr:uid="{00000000-0005-0000-0000-000034000000}"/>
    <cellStyle name="计算 2" xfId="59" xr:uid="{00000000-0005-0000-0000-000035000000}"/>
    <cellStyle name="检查单元格 2" xfId="60" xr:uid="{00000000-0005-0000-0000-000036000000}"/>
    <cellStyle name="解释性文本 2" xfId="61" xr:uid="{00000000-0005-0000-0000-000037000000}"/>
    <cellStyle name="警告文本 2" xfId="62" xr:uid="{00000000-0005-0000-0000-000038000000}"/>
    <cellStyle name="链接单元格 2" xfId="63" xr:uid="{00000000-0005-0000-0000-000039000000}"/>
    <cellStyle name="千位分隔" xfId="1" builtinId="3"/>
    <cellStyle name="千位分隔 2" xfId="64" xr:uid="{00000000-0005-0000-0000-00003B000000}"/>
    <cellStyle name="千位分隔 2 2" xfId="65" xr:uid="{00000000-0005-0000-0000-00003C000000}"/>
    <cellStyle name="千位分隔 2 2 2" xfId="66" xr:uid="{00000000-0005-0000-0000-00003D000000}"/>
    <cellStyle name="千位分隔 2 3" xfId="67" xr:uid="{00000000-0005-0000-0000-00003E000000}"/>
    <cellStyle name="千位分隔 2 3 2 2 2" xfId="68" xr:uid="{00000000-0005-0000-0000-00003F000000}"/>
    <cellStyle name="千位分隔 2 3 2 2 2 2" xfId="69" xr:uid="{00000000-0005-0000-0000-000040000000}"/>
    <cellStyle name="千位分隔 2 3 2 2 2 3" xfId="70" xr:uid="{00000000-0005-0000-0000-000041000000}"/>
    <cellStyle name="千位分隔 2 4 2" xfId="71" xr:uid="{00000000-0005-0000-0000-000042000000}"/>
    <cellStyle name="千位分隔 3" xfId="24" xr:uid="{00000000-0005-0000-0000-000043000000}"/>
    <cellStyle name="千位分隔 3 2" xfId="72" xr:uid="{00000000-0005-0000-0000-000044000000}"/>
    <cellStyle name="千位分隔 3 3" xfId="84" xr:uid="{00000000-0005-0000-0000-000045000000}"/>
    <cellStyle name="千位分隔 4" xfId="25" xr:uid="{00000000-0005-0000-0000-000046000000}"/>
    <cellStyle name="千位分隔 4 2" xfId="86" xr:uid="{00000000-0005-0000-0000-000047000000}"/>
    <cellStyle name="千位分隔 5" xfId="29" xr:uid="{00000000-0005-0000-0000-000048000000}"/>
    <cellStyle name="千位分隔 5 2" xfId="31" xr:uid="{00000000-0005-0000-0000-000049000000}"/>
    <cellStyle name="千位分隔[0] 2" xfId="6" xr:uid="{00000000-0005-0000-0000-00004A000000}"/>
    <cellStyle name="千位分隔[0] 3" xfId="73" xr:uid="{00000000-0005-0000-0000-00004B000000}"/>
    <cellStyle name="千位分隔[0] 3 2" xfId="23" xr:uid="{00000000-0005-0000-0000-00004C000000}"/>
    <cellStyle name="千位分隔[0] 4" xfId="74" xr:uid="{00000000-0005-0000-0000-00004D000000}"/>
    <cellStyle name="千位分隔[0] 5" xfId="75" xr:uid="{00000000-0005-0000-0000-00004E000000}"/>
    <cellStyle name="千位分隔[0] 6" xfId="76" xr:uid="{00000000-0005-0000-0000-00004F000000}"/>
    <cellStyle name="千位分隔[0] 6 2" xfId="77" xr:uid="{00000000-0005-0000-0000-000050000000}"/>
    <cellStyle name="千位分隔[0] 7" xfId="78" xr:uid="{00000000-0005-0000-0000-000051000000}"/>
    <cellStyle name="适中 2" xfId="79" xr:uid="{00000000-0005-0000-0000-000052000000}"/>
    <cellStyle name="输出 2" xfId="80" xr:uid="{00000000-0005-0000-0000-000053000000}"/>
    <cellStyle name="输入 2" xfId="81" xr:uid="{00000000-0005-0000-0000-000054000000}"/>
    <cellStyle name="样式 1" xfId="82" xr:uid="{00000000-0005-0000-0000-000055000000}"/>
    <cellStyle name="注释 2" xfId="83" xr:uid="{00000000-0005-0000-0000-00005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&#12289;important\4&#12289;&#21382;&#24180;&#24635;&#20915;&#31639;&#25968;&#25454;\2022&#24180;&#24230;&#20016;&#37117;&#24635;&#20915;&#31639;&#24405;&#2083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  <sheetName val="sheet6"/>
      <sheetName val="L07附表"/>
      <sheetName val="L13附表"/>
      <sheetName val="L25"/>
      <sheetName val="L26"/>
      <sheetName val="L27"/>
      <sheetName val="资金结算单"/>
      <sheetName val="资金超短收审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2022年度丰都县一般公共预算支出决算功能分类录入表</v>
          </cell>
        </row>
        <row r="2">
          <cell r="A2" t="str">
            <v>录入02表</v>
          </cell>
        </row>
        <row r="3">
          <cell r="A3" t="str">
            <v>单位：万元</v>
          </cell>
        </row>
        <row r="4">
          <cell r="A4" t="str">
            <v>科目编码</v>
          </cell>
          <cell r="B4" t="str">
            <v>科目名称</v>
          </cell>
          <cell r="C4" t="str">
            <v>决算数</v>
          </cell>
        </row>
        <row r="5">
          <cell r="B5" t="str">
            <v>一般公共预算支出</v>
          </cell>
          <cell r="C5">
            <v>652237</v>
          </cell>
        </row>
        <row r="6">
          <cell r="A6">
            <v>201</v>
          </cell>
          <cell r="B6" t="str">
            <v>一般公共服务支出</v>
          </cell>
          <cell r="C6">
            <v>56219</v>
          </cell>
        </row>
        <row r="7">
          <cell r="A7">
            <v>20101</v>
          </cell>
          <cell r="B7" t="str">
            <v xml:space="preserve">  人大事务</v>
          </cell>
          <cell r="C7">
            <v>1513</v>
          </cell>
        </row>
        <row r="8">
          <cell r="A8">
            <v>2010101</v>
          </cell>
          <cell r="B8" t="str">
            <v xml:space="preserve">    行政运行</v>
          </cell>
          <cell r="C8">
            <v>1027</v>
          </cell>
        </row>
        <row r="9">
          <cell r="A9">
            <v>2010102</v>
          </cell>
          <cell r="B9" t="str">
            <v xml:space="preserve">    一般行政管理事务</v>
          </cell>
          <cell r="C9">
            <v>0</v>
          </cell>
        </row>
        <row r="10">
          <cell r="A10">
            <v>2010103</v>
          </cell>
          <cell r="B10" t="str">
            <v xml:space="preserve">    机关服务</v>
          </cell>
          <cell r="C10">
            <v>0</v>
          </cell>
        </row>
        <row r="11">
          <cell r="A11">
            <v>2010104</v>
          </cell>
          <cell r="B11" t="str">
            <v xml:space="preserve">    人大会议</v>
          </cell>
          <cell r="C11">
            <v>158</v>
          </cell>
        </row>
        <row r="12">
          <cell r="A12">
            <v>2010105</v>
          </cell>
          <cell r="B12" t="str">
            <v xml:space="preserve">    人大立法</v>
          </cell>
          <cell r="C12">
            <v>0</v>
          </cell>
        </row>
        <row r="13">
          <cell r="A13">
            <v>2010106</v>
          </cell>
          <cell r="B13" t="str">
            <v xml:space="preserve">    人大监督</v>
          </cell>
          <cell r="C13">
            <v>0</v>
          </cell>
        </row>
        <row r="14">
          <cell r="A14">
            <v>2010107</v>
          </cell>
          <cell r="B14" t="str">
            <v xml:space="preserve">    人大代表履职能力提升</v>
          </cell>
          <cell r="C14">
            <v>1</v>
          </cell>
        </row>
        <row r="15">
          <cell r="A15">
            <v>2010108</v>
          </cell>
          <cell r="B15" t="str">
            <v xml:space="preserve">    代表工作</v>
          </cell>
          <cell r="C15">
            <v>84</v>
          </cell>
        </row>
        <row r="16">
          <cell r="A16">
            <v>2010109</v>
          </cell>
          <cell r="B16" t="str">
            <v xml:space="preserve">    人大信访工作</v>
          </cell>
          <cell r="C16">
            <v>0</v>
          </cell>
        </row>
        <row r="17">
          <cell r="A17">
            <v>2010150</v>
          </cell>
          <cell r="B17" t="str">
            <v xml:space="preserve">    事业运行</v>
          </cell>
          <cell r="C17">
            <v>35</v>
          </cell>
        </row>
        <row r="18">
          <cell r="A18">
            <v>2010199</v>
          </cell>
          <cell r="B18" t="str">
            <v xml:space="preserve">    其他人大事务支出</v>
          </cell>
          <cell r="C18">
            <v>208</v>
          </cell>
        </row>
        <row r="19">
          <cell r="A19">
            <v>20102</v>
          </cell>
          <cell r="B19" t="str">
            <v xml:space="preserve">  政协事务</v>
          </cell>
          <cell r="C19">
            <v>1019</v>
          </cell>
        </row>
        <row r="20">
          <cell r="A20">
            <v>2010201</v>
          </cell>
          <cell r="B20" t="str">
            <v xml:space="preserve">    行政运行</v>
          </cell>
          <cell r="C20">
            <v>798</v>
          </cell>
        </row>
        <row r="21">
          <cell r="A21">
            <v>2010202</v>
          </cell>
          <cell r="B21" t="str">
            <v xml:space="preserve">    一般行政管理事务</v>
          </cell>
          <cell r="C21">
            <v>0</v>
          </cell>
        </row>
        <row r="22">
          <cell r="A22">
            <v>2010203</v>
          </cell>
          <cell r="B22" t="str">
            <v xml:space="preserve">    机关服务</v>
          </cell>
          <cell r="C22">
            <v>0</v>
          </cell>
        </row>
        <row r="23">
          <cell r="A23">
            <v>2010204</v>
          </cell>
          <cell r="B23" t="str">
            <v xml:space="preserve">    政协会议</v>
          </cell>
          <cell r="C23">
            <v>60</v>
          </cell>
        </row>
        <row r="24">
          <cell r="A24">
            <v>2010205</v>
          </cell>
          <cell r="B24" t="str">
            <v xml:space="preserve">    委员视察</v>
          </cell>
          <cell r="C24">
            <v>37</v>
          </cell>
        </row>
        <row r="25">
          <cell r="A25">
            <v>2010206</v>
          </cell>
          <cell r="B25" t="str">
            <v xml:space="preserve">    参政议政</v>
          </cell>
          <cell r="C25">
            <v>0</v>
          </cell>
        </row>
        <row r="26">
          <cell r="A26">
            <v>2010250</v>
          </cell>
          <cell r="B26" t="str">
            <v xml:space="preserve">    事业运行</v>
          </cell>
          <cell r="C26">
            <v>40</v>
          </cell>
        </row>
        <row r="27">
          <cell r="A27">
            <v>2010299</v>
          </cell>
          <cell r="B27" t="str">
            <v xml:space="preserve">    其他政协事务支出</v>
          </cell>
          <cell r="C27">
            <v>84</v>
          </cell>
        </row>
        <row r="28">
          <cell r="A28">
            <v>20103</v>
          </cell>
          <cell r="B28" t="str">
            <v xml:space="preserve">  政府办公厅(室)及相关机构事务</v>
          </cell>
          <cell r="C28">
            <v>31654</v>
          </cell>
        </row>
        <row r="29">
          <cell r="A29">
            <v>2010301</v>
          </cell>
          <cell r="B29" t="str">
            <v xml:space="preserve">    行政运行</v>
          </cell>
          <cell r="C29">
            <v>27048</v>
          </cell>
        </row>
        <row r="30">
          <cell r="A30">
            <v>2010302</v>
          </cell>
          <cell r="B30" t="str">
            <v xml:space="preserve">    一般行政管理事务</v>
          </cell>
          <cell r="C30">
            <v>0</v>
          </cell>
        </row>
        <row r="31">
          <cell r="A31">
            <v>2010303</v>
          </cell>
          <cell r="B31" t="str">
            <v xml:space="preserve">    机关服务</v>
          </cell>
          <cell r="C31">
            <v>0</v>
          </cell>
        </row>
        <row r="32">
          <cell r="A32">
            <v>2010304</v>
          </cell>
          <cell r="B32" t="str">
            <v xml:space="preserve">    专项服务</v>
          </cell>
          <cell r="C32">
            <v>0</v>
          </cell>
        </row>
        <row r="33">
          <cell r="A33">
            <v>2010305</v>
          </cell>
          <cell r="B33" t="str">
            <v xml:space="preserve">    专项业务及机关事务管理</v>
          </cell>
          <cell r="C33">
            <v>0</v>
          </cell>
        </row>
        <row r="34">
          <cell r="A34">
            <v>2010306</v>
          </cell>
          <cell r="B34" t="str">
            <v xml:space="preserve">    政务公开审批</v>
          </cell>
          <cell r="C34">
            <v>225</v>
          </cell>
        </row>
        <row r="35">
          <cell r="A35">
            <v>2010308</v>
          </cell>
          <cell r="B35" t="str">
            <v xml:space="preserve">    信访事务</v>
          </cell>
          <cell r="C35">
            <v>766</v>
          </cell>
        </row>
        <row r="36">
          <cell r="A36">
            <v>2010309</v>
          </cell>
          <cell r="B36" t="str">
            <v xml:space="preserve">    参事事务</v>
          </cell>
          <cell r="C36">
            <v>0</v>
          </cell>
        </row>
        <row r="37">
          <cell r="A37">
            <v>2010350</v>
          </cell>
          <cell r="B37" t="str">
            <v xml:space="preserve">    事业运行</v>
          </cell>
          <cell r="C37">
            <v>324</v>
          </cell>
        </row>
        <row r="38">
          <cell r="A38">
            <v>2010399</v>
          </cell>
          <cell r="B38" t="str">
            <v xml:space="preserve">    其他政府办公厅(室)及相关机构事务支出</v>
          </cell>
          <cell r="C38">
            <v>3291</v>
          </cell>
        </row>
        <row r="39">
          <cell r="A39">
            <v>20104</v>
          </cell>
          <cell r="B39" t="str">
            <v xml:space="preserve">  发展与改革事务</v>
          </cell>
          <cell r="C39">
            <v>1594</v>
          </cell>
        </row>
        <row r="40">
          <cell r="A40">
            <v>2010401</v>
          </cell>
          <cell r="B40" t="str">
            <v xml:space="preserve">    行政运行</v>
          </cell>
          <cell r="C40">
            <v>759</v>
          </cell>
        </row>
        <row r="41">
          <cell r="A41">
            <v>2010402</v>
          </cell>
          <cell r="B41" t="str">
            <v xml:space="preserve">    一般行政管理事务</v>
          </cell>
          <cell r="C41">
            <v>0</v>
          </cell>
        </row>
        <row r="42">
          <cell r="A42">
            <v>2010403</v>
          </cell>
          <cell r="B42" t="str">
            <v xml:space="preserve">    机关服务</v>
          </cell>
          <cell r="C42">
            <v>0</v>
          </cell>
        </row>
        <row r="43">
          <cell r="A43">
            <v>2010404</v>
          </cell>
          <cell r="B43" t="str">
            <v xml:space="preserve">    战略规划与实施</v>
          </cell>
          <cell r="C43">
            <v>0</v>
          </cell>
        </row>
        <row r="44">
          <cell r="A44">
            <v>2010405</v>
          </cell>
          <cell r="B44" t="str">
            <v xml:space="preserve">    日常经济运行调节</v>
          </cell>
          <cell r="C44">
            <v>0</v>
          </cell>
        </row>
        <row r="45">
          <cell r="A45">
            <v>2010406</v>
          </cell>
          <cell r="B45" t="str">
            <v xml:space="preserve">    社会事业发展规划</v>
          </cell>
          <cell r="C45">
            <v>8</v>
          </cell>
        </row>
        <row r="46">
          <cell r="A46">
            <v>2010407</v>
          </cell>
          <cell r="B46" t="str">
            <v xml:space="preserve">    经济体制改革研究</v>
          </cell>
          <cell r="C46">
            <v>0</v>
          </cell>
        </row>
        <row r="47">
          <cell r="A47">
            <v>2010408</v>
          </cell>
          <cell r="B47" t="str">
            <v xml:space="preserve">    物价管理</v>
          </cell>
          <cell r="C47">
            <v>6</v>
          </cell>
        </row>
        <row r="48">
          <cell r="A48">
            <v>2010450</v>
          </cell>
          <cell r="B48" t="str">
            <v xml:space="preserve">    事业运行</v>
          </cell>
          <cell r="C48">
            <v>110</v>
          </cell>
        </row>
        <row r="49">
          <cell r="A49">
            <v>2010499</v>
          </cell>
          <cell r="B49" t="str">
            <v xml:space="preserve">    其他发展与改革事务支出</v>
          </cell>
          <cell r="C49">
            <v>711</v>
          </cell>
        </row>
        <row r="50">
          <cell r="A50">
            <v>20105</v>
          </cell>
          <cell r="B50" t="str">
            <v xml:space="preserve">  统计信息事务</v>
          </cell>
          <cell r="C50">
            <v>348</v>
          </cell>
        </row>
        <row r="51">
          <cell r="A51">
            <v>2010501</v>
          </cell>
          <cell r="B51" t="str">
            <v xml:space="preserve">    行政运行</v>
          </cell>
          <cell r="C51">
            <v>298</v>
          </cell>
        </row>
        <row r="52">
          <cell r="A52">
            <v>2010502</v>
          </cell>
          <cell r="B52" t="str">
            <v xml:space="preserve">    一般行政管理事务</v>
          </cell>
          <cell r="C52">
            <v>0</v>
          </cell>
        </row>
        <row r="53">
          <cell r="A53">
            <v>2010503</v>
          </cell>
          <cell r="B53" t="str">
            <v xml:space="preserve">    机关服务</v>
          </cell>
          <cell r="C53">
            <v>0</v>
          </cell>
        </row>
        <row r="54">
          <cell r="A54">
            <v>2010504</v>
          </cell>
          <cell r="B54" t="str">
            <v xml:space="preserve">    信息事务</v>
          </cell>
          <cell r="C54">
            <v>0</v>
          </cell>
        </row>
        <row r="55">
          <cell r="A55">
            <v>2010505</v>
          </cell>
          <cell r="B55" t="str">
            <v xml:space="preserve">    专项统计业务</v>
          </cell>
          <cell r="C55">
            <v>0</v>
          </cell>
        </row>
        <row r="56">
          <cell r="A56">
            <v>2010506</v>
          </cell>
          <cell r="B56" t="str">
            <v xml:space="preserve">    统计管理</v>
          </cell>
          <cell r="C56">
            <v>16</v>
          </cell>
        </row>
        <row r="57">
          <cell r="A57">
            <v>2010507</v>
          </cell>
          <cell r="B57" t="str">
            <v xml:space="preserve">    专项普查活动</v>
          </cell>
          <cell r="C57">
            <v>0</v>
          </cell>
        </row>
        <row r="58">
          <cell r="A58">
            <v>2010508</v>
          </cell>
          <cell r="B58" t="str">
            <v xml:space="preserve">    统计抽样调查</v>
          </cell>
          <cell r="C58">
            <v>0</v>
          </cell>
        </row>
        <row r="59">
          <cell r="A59">
            <v>2010550</v>
          </cell>
          <cell r="B59" t="str">
            <v xml:space="preserve">    事业运行</v>
          </cell>
          <cell r="C59">
            <v>31</v>
          </cell>
        </row>
        <row r="60">
          <cell r="A60">
            <v>2010599</v>
          </cell>
          <cell r="B60" t="str">
            <v xml:space="preserve">    其他统计信息事务支出</v>
          </cell>
          <cell r="C60">
            <v>3</v>
          </cell>
        </row>
        <row r="61">
          <cell r="A61">
            <v>20106</v>
          </cell>
          <cell r="B61" t="str">
            <v xml:space="preserve">  财政事务</v>
          </cell>
          <cell r="C61">
            <v>3063</v>
          </cell>
        </row>
        <row r="62">
          <cell r="A62">
            <v>2010601</v>
          </cell>
          <cell r="B62" t="str">
            <v xml:space="preserve">    行政运行</v>
          </cell>
          <cell r="C62">
            <v>1579</v>
          </cell>
        </row>
        <row r="63">
          <cell r="A63">
            <v>2010602</v>
          </cell>
          <cell r="B63" t="str">
            <v xml:space="preserve">    一般行政管理事务</v>
          </cell>
          <cell r="C63">
            <v>0</v>
          </cell>
        </row>
        <row r="64">
          <cell r="A64">
            <v>2010603</v>
          </cell>
          <cell r="B64" t="str">
            <v xml:space="preserve">    机关服务</v>
          </cell>
          <cell r="C64">
            <v>0</v>
          </cell>
        </row>
        <row r="65">
          <cell r="A65">
            <v>2010604</v>
          </cell>
          <cell r="B65" t="str">
            <v xml:space="preserve">    预算改革业务</v>
          </cell>
          <cell r="C65">
            <v>0</v>
          </cell>
        </row>
        <row r="66">
          <cell r="A66">
            <v>2010605</v>
          </cell>
          <cell r="B66" t="str">
            <v xml:space="preserve">    财政国库业务</v>
          </cell>
          <cell r="C66">
            <v>0</v>
          </cell>
        </row>
        <row r="67">
          <cell r="A67">
            <v>2010606</v>
          </cell>
          <cell r="B67" t="str">
            <v xml:space="preserve">    财政监察</v>
          </cell>
          <cell r="C67">
            <v>0</v>
          </cell>
        </row>
        <row r="68">
          <cell r="A68">
            <v>2010607</v>
          </cell>
          <cell r="B68" t="str">
            <v xml:space="preserve">    信息化建设</v>
          </cell>
          <cell r="C68">
            <v>184</v>
          </cell>
        </row>
        <row r="69">
          <cell r="A69">
            <v>2010608</v>
          </cell>
          <cell r="B69" t="str">
            <v xml:space="preserve">    财政委托业务支出</v>
          </cell>
          <cell r="C69">
            <v>926</v>
          </cell>
        </row>
        <row r="70">
          <cell r="A70">
            <v>2010650</v>
          </cell>
          <cell r="B70" t="str">
            <v xml:space="preserve">    事业运行</v>
          </cell>
          <cell r="C70">
            <v>142</v>
          </cell>
        </row>
        <row r="71">
          <cell r="A71">
            <v>2010699</v>
          </cell>
          <cell r="B71" t="str">
            <v xml:space="preserve">    其他财政事务支出</v>
          </cell>
          <cell r="C71">
            <v>232</v>
          </cell>
        </row>
        <row r="72">
          <cell r="A72">
            <v>20107</v>
          </cell>
          <cell r="B72" t="str">
            <v xml:space="preserve">  税收事务</v>
          </cell>
          <cell r="C72">
            <v>979</v>
          </cell>
        </row>
        <row r="73">
          <cell r="A73">
            <v>2010701</v>
          </cell>
          <cell r="B73" t="str">
            <v xml:space="preserve">    行政运行</v>
          </cell>
          <cell r="C73">
            <v>370</v>
          </cell>
        </row>
        <row r="74">
          <cell r="A74">
            <v>2010702</v>
          </cell>
          <cell r="B74" t="str">
            <v xml:space="preserve">    一般行政管理事务</v>
          </cell>
          <cell r="C74">
            <v>0</v>
          </cell>
        </row>
        <row r="75">
          <cell r="A75">
            <v>2010703</v>
          </cell>
          <cell r="B75" t="str">
            <v xml:space="preserve">    机关服务</v>
          </cell>
          <cell r="C75">
            <v>0</v>
          </cell>
        </row>
        <row r="76">
          <cell r="A76">
            <v>2010709</v>
          </cell>
          <cell r="B76" t="str">
            <v xml:space="preserve">    信息化建设</v>
          </cell>
          <cell r="C76">
            <v>0</v>
          </cell>
        </row>
        <row r="77">
          <cell r="A77">
            <v>2010710</v>
          </cell>
          <cell r="B77" t="str">
            <v xml:space="preserve">    税收业务</v>
          </cell>
          <cell r="C77">
            <v>0</v>
          </cell>
        </row>
        <row r="78">
          <cell r="A78">
            <v>2010750</v>
          </cell>
          <cell r="B78" t="str">
            <v xml:space="preserve">    事业运行</v>
          </cell>
          <cell r="C78">
            <v>0</v>
          </cell>
        </row>
        <row r="79">
          <cell r="A79">
            <v>2010799</v>
          </cell>
          <cell r="B79" t="str">
            <v xml:space="preserve">    其他税收事务支出</v>
          </cell>
          <cell r="C79">
            <v>609</v>
          </cell>
        </row>
        <row r="80">
          <cell r="A80">
            <v>20108</v>
          </cell>
          <cell r="B80" t="str">
            <v xml:space="preserve">  审计事务</v>
          </cell>
          <cell r="C80">
            <v>200</v>
          </cell>
        </row>
        <row r="81">
          <cell r="A81">
            <v>2010801</v>
          </cell>
          <cell r="B81" t="str">
            <v xml:space="preserve">    行政运行</v>
          </cell>
          <cell r="C81">
            <v>0</v>
          </cell>
        </row>
        <row r="82">
          <cell r="A82">
            <v>2010802</v>
          </cell>
          <cell r="B82" t="str">
            <v xml:space="preserve">    一般行政管理事务</v>
          </cell>
          <cell r="C82">
            <v>0</v>
          </cell>
        </row>
        <row r="83">
          <cell r="A83">
            <v>2010803</v>
          </cell>
          <cell r="B83" t="str">
            <v xml:space="preserve">    机关服务</v>
          </cell>
          <cell r="C83">
            <v>0</v>
          </cell>
        </row>
        <row r="84">
          <cell r="A84">
            <v>2010804</v>
          </cell>
          <cell r="B84" t="str">
            <v xml:space="preserve">    审计业务</v>
          </cell>
          <cell r="C84">
            <v>200</v>
          </cell>
        </row>
        <row r="85">
          <cell r="A85">
            <v>2010805</v>
          </cell>
          <cell r="B85" t="str">
            <v xml:space="preserve">    审计管理</v>
          </cell>
          <cell r="C85">
            <v>0</v>
          </cell>
        </row>
        <row r="86">
          <cell r="A86">
            <v>2010806</v>
          </cell>
          <cell r="B86" t="str">
            <v xml:space="preserve">    信息化建设</v>
          </cell>
          <cell r="C86">
            <v>0</v>
          </cell>
        </row>
        <row r="87">
          <cell r="A87">
            <v>2010850</v>
          </cell>
          <cell r="B87" t="str">
            <v xml:space="preserve">    事业运行</v>
          </cell>
          <cell r="C87">
            <v>0</v>
          </cell>
        </row>
        <row r="88">
          <cell r="A88">
            <v>2010899</v>
          </cell>
          <cell r="B88" t="str">
            <v xml:space="preserve">    其他审计事务支出</v>
          </cell>
          <cell r="C88">
            <v>0</v>
          </cell>
        </row>
        <row r="89">
          <cell r="A89">
            <v>20109</v>
          </cell>
          <cell r="B89" t="str">
            <v xml:space="preserve">  海关事务</v>
          </cell>
          <cell r="C89">
            <v>0</v>
          </cell>
        </row>
        <row r="90">
          <cell r="A90">
            <v>2010901</v>
          </cell>
          <cell r="B90" t="str">
            <v xml:space="preserve">    行政运行</v>
          </cell>
          <cell r="C90">
            <v>0</v>
          </cell>
        </row>
        <row r="91">
          <cell r="A91">
            <v>2010902</v>
          </cell>
          <cell r="B91" t="str">
            <v xml:space="preserve">    一般行政管理事务</v>
          </cell>
          <cell r="C91">
            <v>0</v>
          </cell>
        </row>
        <row r="92">
          <cell r="A92">
            <v>2010903</v>
          </cell>
          <cell r="B92" t="str">
            <v xml:space="preserve">    机关服务</v>
          </cell>
          <cell r="C92">
            <v>0</v>
          </cell>
        </row>
        <row r="93">
          <cell r="A93">
            <v>2010905</v>
          </cell>
          <cell r="B93" t="str">
            <v xml:space="preserve">    缉私办案</v>
          </cell>
          <cell r="C93">
            <v>0</v>
          </cell>
        </row>
        <row r="94">
          <cell r="A94">
            <v>2010907</v>
          </cell>
          <cell r="B94" t="str">
            <v xml:space="preserve">    口岸管理</v>
          </cell>
          <cell r="C94">
            <v>0</v>
          </cell>
        </row>
        <row r="95">
          <cell r="A95">
            <v>2010908</v>
          </cell>
          <cell r="B95" t="str">
            <v xml:space="preserve">    信息化建设</v>
          </cell>
          <cell r="C95">
            <v>0</v>
          </cell>
        </row>
        <row r="96">
          <cell r="A96">
            <v>2010909</v>
          </cell>
          <cell r="B96" t="str">
            <v xml:space="preserve">    海关关务</v>
          </cell>
          <cell r="C96">
            <v>0</v>
          </cell>
        </row>
        <row r="97">
          <cell r="A97">
            <v>2010910</v>
          </cell>
          <cell r="B97" t="str">
            <v xml:space="preserve">    关税征管</v>
          </cell>
          <cell r="C97">
            <v>0</v>
          </cell>
        </row>
        <row r="98">
          <cell r="A98">
            <v>2010911</v>
          </cell>
          <cell r="B98" t="str">
            <v xml:space="preserve">    海关监管</v>
          </cell>
          <cell r="C98">
            <v>0</v>
          </cell>
        </row>
        <row r="99">
          <cell r="A99">
            <v>2010912</v>
          </cell>
          <cell r="B99" t="str">
            <v xml:space="preserve">    检验检疫</v>
          </cell>
          <cell r="C99">
            <v>0</v>
          </cell>
        </row>
        <row r="100">
          <cell r="A100">
            <v>2010950</v>
          </cell>
          <cell r="B100" t="str">
            <v xml:space="preserve">    事业运行</v>
          </cell>
          <cell r="C100">
            <v>0</v>
          </cell>
        </row>
        <row r="101">
          <cell r="A101">
            <v>2010999</v>
          </cell>
          <cell r="B101" t="str">
            <v xml:space="preserve">    其他海关事务支出</v>
          </cell>
          <cell r="C101">
            <v>0</v>
          </cell>
        </row>
        <row r="102">
          <cell r="A102">
            <v>20111</v>
          </cell>
          <cell r="B102" t="str">
            <v xml:space="preserve">  纪检监察事务</v>
          </cell>
          <cell r="C102">
            <v>2924</v>
          </cell>
        </row>
        <row r="103">
          <cell r="A103">
            <v>2011101</v>
          </cell>
          <cell r="B103" t="str">
            <v xml:space="preserve">    行政运行</v>
          </cell>
          <cell r="C103">
            <v>2442</v>
          </cell>
        </row>
        <row r="104">
          <cell r="A104">
            <v>2011102</v>
          </cell>
          <cell r="B104" t="str">
            <v xml:space="preserve">    一般行政管理事务</v>
          </cell>
          <cell r="C104">
            <v>0</v>
          </cell>
        </row>
        <row r="105">
          <cell r="A105">
            <v>2011103</v>
          </cell>
          <cell r="B105" t="str">
            <v xml:space="preserve">    机关服务</v>
          </cell>
          <cell r="C105">
            <v>0</v>
          </cell>
        </row>
        <row r="106">
          <cell r="A106">
            <v>2011104</v>
          </cell>
          <cell r="B106" t="str">
            <v xml:space="preserve">    大案要案查处</v>
          </cell>
          <cell r="C106">
            <v>0</v>
          </cell>
        </row>
        <row r="107">
          <cell r="A107">
            <v>2011105</v>
          </cell>
          <cell r="B107" t="str">
            <v xml:space="preserve">    派驻派出机构</v>
          </cell>
          <cell r="C107">
            <v>0</v>
          </cell>
        </row>
        <row r="108">
          <cell r="A108">
            <v>2011106</v>
          </cell>
          <cell r="B108" t="str">
            <v xml:space="preserve">    巡视工作</v>
          </cell>
          <cell r="C108">
            <v>0</v>
          </cell>
        </row>
        <row r="109">
          <cell r="A109">
            <v>2011150</v>
          </cell>
          <cell r="B109" t="str">
            <v xml:space="preserve">    事业运行</v>
          </cell>
          <cell r="C109">
            <v>178</v>
          </cell>
        </row>
        <row r="110">
          <cell r="A110">
            <v>2011199</v>
          </cell>
          <cell r="B110" t="str">
            <v xml:space="preserve">    其他纪检监察事务支出</v>
          </cell>
          <cell r="C110">
            <v>304</v>
          </cell>
        </row>
        <row r="111">
          <cell r="A111">
            <v>20113</v>
          </cell>
          <cell r="B111" t="str">
            <v xml:space="preserve">  商贸事务</v>
          </cell>
          <cell r="C111">
            <v>2541</v>
          </cell>
        </row>
        <row r="112">
          <cell r="A112">
            <v>2011301</v>
          </cell>
          <cell r="B112" t="str">
            <v xml:space="preserve">    行政运行</v>
          </cell>
          <cell r="C112">
            <v>1108</v>
          </cell>
        </row>
        <row r="113">
          <cell r="A113">
            <v>2011302</v>
          </cell>
          <cell r="B113" t="str">
            <v xml:space="preserve">    一般行政管理事务</v>
          </cell>
          <cell r="C113">
            <v>0</v>
          </cell>
        </row>
        <row r="114">
          <cell r="A114">
            <v>2011303</v>
          </cell>
          <cell r="B114" t="str">
            <v xml:space="preserve">    机关服务</v>
          </cell>
          <cell r="C114">
            <v>0</v>
          </cell>
        </row>
        <row r="115">
          <cell r="A115">
            <v>2011304</v>
          </cell>
          <cell r="B115" t="str">
            <v xml:space="preserve">    对外贸易管理</v>
          </cell>
          <cell r="C115">
            <v>0</v>
          </cell>
        </row>
        <row r="116">
          <cell r="A116">
            <v>2011305</v>
          </cell>
          <cell r="B116" t="str">
            <v xml:space="preserve">    国际经济合作</v>
          </cell>
          <cell r="C116">
            <v>0</v>
          </cell>
        </row>
        <row r="117">
          <cell r="A117">
            <v>2011306</v>
          </cell>
          <cell r="B117" t="str">
            <v xml:space="preserve">    外资管理</v>
          </cell>
          <cell r="C117">
            <v>0</v>
          </cell>
        </row>
        <row r="118">
          <cell r="A118">
            <v>2011307</v>
          </cell>
          <cell r="B118" t="str">
            <v xml:space="preserve">    国内贸易管理</v>
          </cell>
          <cell r="C118">
            <v>0</v>
          </cell>
        </row>
        <row r="119">
          <cell r="A119">
            <v>2011308</v>
          </cell>
          <cell r="B119" t="str">
            <v xml:space="preserve">    招商引资</v>
          </cell>
          <cell r="C119">
            <v>295</v>
          </cell>
        </row>
        <row r="120">
          <cell r="A120">
            <v>2011350</v>
          </cell>
          <cell r="B120" t="str">
            <v xml:space="preserve">    事业运行</v>
          </cell>
          <cell r="C120">
            <v>228</v>
          </cell>
        </row>
        <row r="121">
          <cell r="A121">
            <v>2011399</v>
          </cell>
          <cell r="B121" t="str">
            <v xml:space="preserve">    其他商贸事务支出</v>
          </cell>
          <cell r="C121">
            <v>910</v>
          </cell>
        </row>
        <row r="122">
          <cell r="A122">
            <v>20114</v>
          </cell>
          <cell r="B122" t="str">
            <v xml:space="preserve">  知识产权事务</v>
          </cell>
          <cell r="C122">
            <v>0</v>
          </cell>
        </row>
        <row r="123">
          <cell r="A123">
            <v>2011401</v>
          </cell>
          <cell r="B123" t="str">
            <v xml:space="preserve">    行政运行</v>
          </cell>
          <cell r="C123">
            <v>0</v>
          </cell>
        </row>
        <row r="124">
          <cell r="A124">
            <v>2011402</v>
          </cell>
          <cell r="B124" t="str">
            <v xml:space="preserve">    一般行政管理事务</v>
          </cell>
          <cell r="C124">
            <v>0</v>
          </cell>
        </row>
        <row r="125">
          <cell r="A125">
            <v>2011403</v>
          </cell>
          <cell r="B125" t="str">
            <v xml:space="preserve">    机关服务</v>
          </cell>
          <cell r="C125">
            <v>0</v>
          </cell>
        </row>
        <row r="126">
          <cell r="A126">
            <v>2011404</v>
          </cell>
          <cell r="B126" t="str">
            <v xml:space="preserve">    专利审批</v>
          </cell>
          <cell r="C126">
            <v>0</v>
          </cell>
        </row>
        <row r="127">
          <cell r="A127">
            <v>2011405</v>
          </cell>
          <cell r="B127" t="str">
            <v xml:space="preserve">    知识产权战略和规划</v>
          </cell>
          <cell r="C127">
            <v>0</v>
          </cell>
        </row>
        <row r="128">
          <cell r="A128">
            <v>2011408</v>
          </cell>
          <cell r="B128" t="str">
            <v xml:space="preserve">    国际合作与交流</v>
          </cell>
          <cell r="C128">
            <v>0</v>
          </cell>
        </row>
        <row r="129">
          <cell r="A129">
            <v>2011409</v>
          </cell>
          <cell r="B129" t="str">
            <v xml:space="preserve">    知识产权宏观管理</v>
          </cell>
          <cell r="C129">
            <v>0</v>
          </cell>
        </row>
        <row r="130">
          <cell r="A130">
            <v>2011410</v>
          </cell>
          <cell r="B130" t="str">
            <v xml:space="preserve">    商标管理</v>
          </cell>
          <cell r="C130">
            <v>0</v>
          </cell>
        </row>
        <row r="131">
          <cell r="A131">
            <v>2011411</v>
          </cell>
          <cell r="B131" t="str">
            <v xml:space="preserve">    原产地地理标志管理</v>
          </cell>
          <cell r="C131">
            <v>0</v>
          </cell>
        </row>
        <row r="132">
          <cell r="A132">
            <v>2011450</v>
          </cell>
          <cell r="B132" t="str">
            <v xml:space="preserve">    事业运行</v>
          </cell>
          <cell r="C132">
            <v>0</v>
          </cell>
        </row>
        <row r="133">
          <cell r="A133">
            <v>2011499</v>
          </cell>
          <cell r="B133" t="str">
            <v xml:space="preserve">    其他知识产权事务支出</v>
          </cell>
          <cell r="C133">
            <v>0</v>
          </cell>
        </row>
        <row r="134">
          <cell r="A134">
            <v>20123</v>
          </cell>
          <cell r="B134" t="str">
            <v xml:space="preserve">  民族事务</v>
          </cell>
          <cell r="C134">
            <v>0</v>
          </cell>
        </row>
        <row r="135">
          <cell r="A135">
            <v>2012301</v>
          </cell>
          <cell r="B135" t="str">
            <v xml:space="preserve">    行政运行</v>
          </cell>
          <cell r="C135">
            <v>0</v>
          </cell>
        </row>
        <row r="136">
          <cell r="A136">
            <v>2012302</v>
          </cell>
          <cell r="B136" t="str">
            <v xml:space="preserve">    一般行政管理事务</v>
          </cell>
          <cell r="C136">
            <v>0</v>
          </cell>
        </row>
        <row r="137">
          <cell r="A137">
            <v>2012303</v>
          </cell>
          <cell r="B137" t="str">
            <v xml:space="preserve">    机关服务</v>
          </cell>
          <cell r="C137">
            <v>0</v>
          </cell>
        </row>
        <row r="138">
          <cell r="A138">
            <v>2012304</v>
          </cell>
          <cell r="B138" t="str">
            <v xml:space="preserve">    民族工作专项</v>
          </cell>
          <cell r="C138">
            <v>0</v>
          </cell>
        </row>
        <row r="139">
          <cell r="A139">
            <v>2012350</v>
          </cell>
          <cell r="B139" t="str">
            <v xml:space="preserve">    事业运行</v>
          </cell>
          <cell r="C139">
            <v>0</v>
          </cell>
        </row>
        <row r="140">
          <cell r="A140">
            <v>2012399</v>
          </cell>
          <cell r="B140" t="str">
            <v xml:space="preserve">    其他民族事务支出</v>
          </cell>
          <cell r="C140">
            <v>0</v>
          </cell>
        </row>
        <row r="141">
          <cell r="A141">
            <v>20125</v>
          </cell>
          <cell r="B141" t="str">
            <v xml:space="preserve">  港澳台事务</v>
          </cell>
          <cell r="C141">
            <v>0</v>
          </cell>
        </row>
        <row r="142">
          <cell r="A142">
            <v>2012501</v>
          </cell>
          <cell r="B142" t="str">
            <v xml:space="preserve">    行政运行</v>
          </cell>
          <cell r="C142">
            <v>0</v>
          </cell>
        </row>
        <row r="143">
          <cell r="A143">
            <v>2012502</v>
          </cell>
          <cell r="B143" t="str">
            <v xml:space="preserve">    一般行政管理事务</v>
          </cell>
          <cell r="C143">
            <v>0</v>
          </cell>
        </row>
        <row r="144">
          <cell r="A144">
            <v>2012503</v>
          </cell>
          <cell r="B144" t="str">
            <v xml:space="preserve">    机关服务</v>
          </cell>
          <cell r="C144">
            <v>0</v>
          </cell>
        </row>
        <row r="145">
          <cell r="A145">
            <v>2012504</v>
          </cell>
          <cell r="B145" t="str">
            <v xml:space="preserve">    港澳事务</v>
          </cell>
          <cell r="C145">
            <v>0</v>
          </cell>
        </row>
        <row r="146">
          <cell r="A146">
            <v>2012505</v>
          </cell>
          <cell r="B146" t="str">
            <v xml:space="preserve">    台湾事务</v>
          </cell>
          <cell r="C146">
            <v>0</v>
          </cell>
        </row>
        <row r="147">
          <cell r="A147">
            <v>2012550</v>
          </cell>
          <cell r="B147" t="str">
            <v xml:space="preserve">    事业运行</v>
          </cell>
          <cell r="C147">
            <v>0</v>
          </cell>
        </row>
        <row r="148">
          <cell r="A148">
            <v>2012599</v>
          </cell>
          <cell r="B148" t="str">
            <v xml:space="preserve">    其他港澳台事务支出</v>
          </cell>
          <cell r="C148">
            <v>0</v>
          </cell>
        </row>
        <row r="149">
          <cell r="A149">
            <v>20126</v>
          </cell>
          <cell r="B149" t="str">
            <v xml:space="preserve">  档案事务</v>
          </cell>
          <cell r="C149">
            <v>309</v>
          </cell>
        </row>
        <row r="150">
          <cell r="A150">
            <v>2012601</v>
          </cell>
          <cell r="B150" t="str">
            <v xml:space="preserve">    行政运行</v>
          </cell>
          <cell r="C150">
            <v>253</v>
          </cell>
        </row>
        <row r="151">
          <cell r="A151">
            <v>2012602</v>
          </cell>
          <cell r="B151" t="str">
            <v xml:space="preserve">    一般行政管理事务</v>
          </cell>
          <cell r="C151">
            <v>0</v>
          </cell>
        </row>
        <row r="152">
          <cell r="A152">
            <v>2012603</v>
          </cell>
          <cell r="B152" t="str">
            <v xml:space="preserve">    机关服务</v>
          </cell>
          <cell r="C152">
            <v>0</v>
          </cell>
        </row>
        <row r="153">
          <cell r="A153">
            <v>2012604</v>
          </cell>
          <cell r="B153" t="str">
            <v xml:space="preserve">    档案馆</v>
          </cell>
          <cell r="C153">
            <v>37</v>
          </cell>
        </row>
        <row r="154">
          <cell r="A154">
            <v>2012699</v>
          </cell>
          <cell r="B154" t="str">
            <v xml:space="preserve">    其他档案事务支出</v>
          </cell>
          <cell r="C154">
            <v>19</v>
          </cell>
        </row>
        <row r="155">
          <cell r="A155">
            <v>20128</v>
          </cell>
          <cell r="B155" t="str">
            <v xml:space="preserve">  民主党派及工商联事务</v>
          </cell>
          <cell r="C155">
            <v>138</v>
          </cell>
        </row>
        <row r="156">
          <cell r="A156">
            <v>2012801</v>
          </cell>
          <cell r="B156" t="str">
            <v xml:space="preserve">    行政运行</v>
          </cell>
          <cell r="C156">
            <v>105</v>
          </cell>
        </row>
        <row r="157">
          <cell r="A157">
            <v>2012802</v>
          </cell>
          <cell r="B157" t="str">
            <v xml:space="preserve">    一般行政管理事务</v>
          </cell>
          <cell r="C157">
            <v>0</v>
          </cell>
        </row>
        <row r="158">
          <cell r="A158">
            <v>2012803</v>
          </cell>
          <cell r="B158" t="str">
            <v xml:space="preserve">    机关服务</v>
          </cell>
          <cell r="C158">
            <v>0</v>
          </cell>
        </row>
        <row r="159">
          <cell r="A159">
            <v>2012804</v>
          </cell>
          <cell r="B159" t="str">
            <v xml:space="preserve">    参政议政</v>
          </cell>
          <cell r="C159">
            <v>0</v>
          </cell>
        </row>
        <row r="160">
          <cell r="A160">
            <v>2012850</v>
          </cell>
          <cell r="B160" t="str">
            <v xml:space="preserve">    事业运行</v>
          </cell>
          <cell r="C160">
            <v>0</v>
          </cell>
        </row>
        <row r="161">
          <cell r="A161">
            <v>2012899</v>
          </cell>
          <cell r="B161" t="str">
            <v xml:space="preserve">    其他民主党派及工商联事务支出</v>
          </cell>
          <cell r="C161">
            <v>33</v>
          </cell>
        </row>
        <row r="162">
          <cell r="A162">
            <v>20129</v>
          </cell>
          <cell r="B162" t="str">
            <v xml:space="preserve">  群众团体事务</v>
          </cell>
          <cell r="C162">
            <v>1210</v>
          </cell>
        </row>
        <row r="163">
          <cell r="A163">
            <v>2012901</v>
          </cell>
          <cell r="B163" t="str">
            <v xml:space="preserve">    行政运行</v>
          </cell>
          <cell r="C163">
            <v>156</v>
          </cell>
        </row>
        <row r="164">
          <cell r="A164">
            <v>2012902</v>
          </cell>
          <cell r="B164" t="str">
            <v xml:space="preserve">    一般行政管理事务</v>
          </cell>
          <cell r="C164">
            <v>0</v>
          </cell>
        </row>
        <row r="165">
          <cell r="A165">
            <v>2012903</v>
          </cell>
          <cell r="B165" t="str">
            <v xml:space="preserve">    机关服务</v>
          </cell>
          <cell r="C165">
            <v>0</v>
          </cell>
        </row>
        <row r="166">
          <cell r="A166">
            <v>2012906</v>
          </cell>
          <cell r="B166" t="str">
            <v xml:space="preserve">    工会事务</v>
          </cell>
          <cell r="C166">
            <v>228</v>
          </cell>
        </row>
        <row r="167">
          <cell r="A167">
            <v>2012950</v>
          </cell>
          <cell r="B167" t="str">
            <v xml:space="preserve">    事业运行</v>
          </cell>
          <cell r="C167">
            <v>143</v>
          </cell>
        </row>
        <row r="168">
          <cell r="A168">
            <v>2012999</v>
          </cell>
          <cell r="B168" t="str">
            <v xml:space="preserve">    其他群众团体事务支出</v>
          </cell>
          <cell r="C168">
            <v>683</v>
          </cell>
        </row>
        <row r="169">
          <cell r="A169">
            <v>20131</v>
          </cell>
          <cell r="B169" t="str">
            <v xml:space="preserve">  党委办公厅(室)及相关机构事务</v>
          </cell>
          <cell r="C169">
            <v>1673</v>
          </cell>
        </row>
        <row r="170">
          <cell r="A170">
            <v>2013101</v>
          </cell>
          <cell r="B170" t="str">
            <v xml:space="preserve">    行政运行</v>
          </cell>
          <cell r="C170">
            <v>609</v>
          </cell>
        </row>
        <row r="171">
          <cell r="A171">
            <v>2013102</v>
          </cell>
          <cell r="B171" t="str">
            <v xml:space="preserve">    一般行政管理事务</v>
          </cell>
          <cell r="C171">
            <v>0</v>
          </cell>
        </row>
        <row r="172">
          <cell r="A172">
            <v>2013103</v>
          </cell>
          <cell r="B172" t="str">
            <v xml:space="preserve">    机关服务</v>
          </cell>
          <cell r="C172">
            <v>0</v>
          </cell>
        </row>
        <row r="173">
          <cell r="A173">
            <v>2013105</v>
          </cell>
          <cell r="B173" t="str">
            <v xml:space="preserve">    专项业务</v>
          </cell>
          <cell r="C173">
            <v>0</v>
          </cell>
        </row>
        <row r="174">
          <cell r="A174">
            <v>2013150</v>
          </cell>
          <cell r="B174" t="str">
            <v xml:space="preserve">    事业运行</v>
          </cell>
          <cell r="C174">
            <v>295</v>
          </cell>
        </row>
        <row r="175">
          <cell r="A175">
            <v>2013199</v>
          </cell>
          <cell r="B175" t="str">
            <v xml:space="preserve">    其他党委办公厅(室)及相关机构事务支出</v>
          </cell>
          <cell r="C175">
            <v>769</v>
          </cell>
        </row>
        <row r="176">
          <cell r="A176">
            <v>20132</v>
          </cell>
          <cell r="B176" t="str">
            <v xml:space="preserve">  组织事务</v>
          </cell>
          <cell r="C176">
            <v>1448</v>
          </cell>
        </row>
        <row r="177">
          <cell r="A177">
            <v>2013201</v>
          </cell>
          <cell r="B177" t="str">
            <v xml:space="preserve">    行政运行</v>
          </cell>
          <cell r="C177">
            <v>670</v>
          </cell>
        </row>
        <row r="178">
          <cell r="A178">
            <v>2013202</v>
          </cell>
          <cell r="B178" t="str">
            <v xml:space="preserve">    一般行政管理事务</v>
          </cell>
          <cell r="C178">
            <v>0</v>
          </cell>
        </row>
        <row r="179">
          <cell r="A179">
            <v>2013203</v>
          </cell>
          <cell r="B179" t="str">
            <v xml:space="preserve">    机关服务</v>
          </cell>
          <cell r="C179">
            <v>0</v>
          </cell>
        </row>
        <row r="180">
          <cell r="A180">
            <v>2013204</v>
          </cell>
          <cell r="B180" t="str">
            <v xml:space="preserve">    公务员事务</v>
          </cell>
          <cell r="C180">
            <v>0</v>
          </cell>
        </row>
        <row r="181">
          <cell r="A181">
            <v>2013250</v>
          </cell>
          <cell r="B181" t="str">
            <v xml:space="preserve">    事业运行</v>
          </cell>
          <cell r="C181">
            <v>86</v>
          </cell>
        </row>
        <row r="182">
          <cell r="A182">
            <v>2013299</v>
          </cell>
          <cell r="B182" t="str">
            <v xml:space="preserve">    其他组织事务支出</v>
          </cell>
          <cell r="C182">
            <v>692</v>
          </cell>
        </row>
        <row r="183">
          <cell r="A183">
            <v>20133</v>
          </cell>
          <cell r="B183" t="str">
            <v xml:space="preserve">  宣传事务</v>
          </cell>
          <cell r="C183">
            <v>764</v>
          </cell>
        </row>
        <row r="184">
          <cell r="A184">
            <v>2013301</v>
          </cell>
          <cell r="B184" t="str">
            <v xml:space="preserve">    行政运行</v>
          </cell>
          <cell r="C184">
            <v>271</v>
          </cell>
        </row>
        <row r="185">
          <cell r="A185">
            <v>2013302</v>
          </cell>
          <cell r="B185" t="str">
            <v xml:space="preserve">    一般行政管理事务</v>
          </cell>
          <cell r="C185">
            <v>0</v>
          </cell>
        </row>
        <row r="186">
          <cell r="A186">
            <v>2013303</v>
          </cell>
          <cell r="B186" t="str">
            <v xml:space="preserve">    机关服务</v>
          </cell>
          <cell r="C186">
            <v>0</v>
          </cell>
        </row>
        <row r="187">
          <cell r="A187">
            <v>2013304</v>
          </cell>
          <cell r="B187" t="str">
            <v xml:space="preserve">    宣传管理</v>
          </cell>
          <cell r="C187">
            <v>0</v>
          </cell>
        </row>
        <row r="188">
          <cell r="A188">
            <v>2013350</v>
          </cell>
          <cell r="B188" t="str">
            <v xml:space="preserve">    事业运行</v>
          </cell>
          <cell r="C188">
            <v>244</v>
          </cell>
        </row>
        <row r="189">
          <cell r="A189">
            <v>2013399</v>
          </cell>
          <cell r="B189" t="str">
            <v xml:space="preserve">    其他宣传事务支出</v>
          </cell>
          <cell r="C189">
            <v>249</v>
          </cell>
        </row>
        <row r="190">
          <cell r="A190">
            <v>20134</v>
          </cell>
          <cell r="B190" t="str">
            <v xml:space="preserve">  统战事务</v>
          </cell>
          <cell r="C190">
            <v>379</v>
          </cell>
        </row>
        <row r="191">
          <cell r="A191">
            <v>2013401</v>
          </cell>
          <cell r="B191" t="str">
            <v xml:space="preserve">    行政运行</v>
          </cell>
          <cell r="C191">
            <v>299</v>
          </cell>
        </row>
        <row r="192">
          <cell r="A192">
            <v>2013402</v>
          </cell>
          <cell r="B192" t="str">
            <v xml:space="preserve">    一般行政管理事务</v>
          </cell>
          <cell r="C192">
            <v>0</v>
          </cell>
        </row>
        <row r="193">
          <cell r="A193">
            <v>2013403</v>
          </cell>
          <cell r="B193" t="str">
            <v xml:space="preserve">    机关服务</v>
          </cell>
          <cell r="C193">
            <v>0</v>
          </cell>
        </row>
        <row r="194">
          <cell r="A194">
            <v>2013404</v>
          </cell>
          <cell r="B194" t="str">
            <v xml:space="preserve">    宗教事务</v>
          </cell>
          <cell r="C194">
            <v>0</v>
          </cell>
        </row>
        <row r="195">
          <cell r="A195">
            <v>2013405</v>
          </cell>
          <cell r="B195" t="str">
            <v xml:space="preserve">    华侨事务</v>
          </cell>
          <cell r="C195">
            <v>0</v>
          </cell>
        </row>
        <row r="196">
          <cell r="A196">
            <v>2013450</v>
          </cell>
          <cell r="B196" t="str">
            <v xml:space="preserve">    事业运行</v>
          </cell>
          <cell r="C196">
            <v>0</v>
          </cell>
        </row>
        <row r="197">
          <cell r="A197">
            <v>2013499</v>
          </cell>
          <cell r="B197" t="str">
            <v xml:space="preserve">    其他统战事务支出</v>
          </cell>
          <cell r="C197">
            <v>80</v>
          </cell>
        </row>
        <row r="198">
          <cell r="A198">
            <v>20135</v>
          </cell>
          <cell r="B198" t="str">
            <v xml:space="preserve">  对外联络事务</v>
          </cell>
          <cell r="C198">
            <v>0</v>
          </cell>
        </row>
        <row r="199">
          <cell r="A199">
            <v>2013501</v>
          </cell>
          <cell r="B199" t="str">
            <v xml:space="preserve">    行政运行</v>
          </cell>
          <cell r="C199">
            <v>0</v>
          </cell>
        </row>
        <row r="200">
          <cell r="A200">
            <v>2013502</v>
          </cell>
          <cell r="B200" t="str">
            <v xml:space="preserve">    一般行政管理事务</v>
          </cell>
          <cell r="C200">
            <v>0</v>
          </cell>
        </row>
        <row r="201">
          <cell r="A201">
            <v>2013503</v>
          </cell>
          <cell r="B201" t="str">
            <v xml:space="preserve">    机关服务</v>
          </cell>
          <cell r="C201">
            <v>0</v>
          </cell>
        </row>
        <row r="202">
          <cell r="A202">
            <v>2013550</v>
          </cell>
          <cell r="B202" t="str">
            <v xml:space="preserve">    事业运行</v>
          </cell>
          <cell r="C202">
            <v>0</v>
          </cell>
        </row>
        <row r="203">
          <cell r="A203">
            <v>2013599</v>
          </cell>
          <cell r="B203" t="str">
            <v xml:space="preserve">    其他对外联络事务支出</v>
          </cell>
          <cell r="C203">
            <v>0</v>
          </cell>
        </row>
        <row r="204">
          <cell r="A204">
            <v>20136</v>
          </cell>
          <cell r="B204" t="str">
            <v xml:space="preserve">  其他共产党事务支出(款)</v>
          </cell>
          <cell r="C204">
            <v>723</v>
          </cell>
        </row>
        <row r="205">
          <cell r="A205">
            <v>2013601</v>
          </cell>
          <cell r="B205" t="str">
            <v xml:space="preserve">    行政运行</v>
          </cell>
          <cell r="C205">
            <v>182</v>
          </cell>
        </row>
        <row r="206">
          <cell r="A206">
            <v>2013602</v>
          </cell>
          <cell r="B206" t="str">
            <v xml:space="preserve">    一般行政管理事务</v>
          </cell>
          <cell r="C206">
            <v>0</v>
          </cell>
        </row>
        <row r="207">
          <cell r="A207">
            <v>2013603</v>
          </cell>
          <cell r="B207" t="str">
            <v xml:space="preserve">    机关服务</v>
          </cell>
          <cell r="C207">
            <v>0</v>
          </cell>
        </row>
        <row r="208">
          <cell r="A208">
            <v>2013650</v>
          </cell>
          <cell r="B208" t="str">
            <v xml:space="preserve">    事业运行</v>
          </cell>
          <cell r="C208">
            <v>0</v>
          </cell>
        </row>
        <row r="209">
          <cell r="A209">
            <v>2013699</v>
          </cell>
          <cell r="B209" t="str">
            <v xml:space="preserve">    其他共产党事务支出(项)</v>
          </cell>
          <cell r="C209">
            <v>541</v>
          </cell>
        </row>
        <row r="210">
          <cell r="A210">
            <v>20137</v>
          </cell>
          <cell r="B210" t="str">
            <v xml:space="preserve">  网信事务</v>
          </cell>
          <cell r="C210">
            <v>0</v>
          </cell>
        </row>
        <row r="211">
          <cell r="A211">
            <v>2013701</v>
          </cell>
          <cell r="B211" t="str">
            <v xml:space="preserve">    行政运行</v>
          </cell>
          <cell r="C211">
            <v>0</v>
          </cell>
        </row>
        <row r="212">
          <cell r="A212">
            <v>2013702</v>
          </cell>
          <cell r="B212" t="str">
            <v xml:space="preserve">    一般行政管理事务</v>
          </cell>
          <cell r="C212">
            <v>0</v>
          </cell>
        </row>
        <row r="213">
          <cell r="A213">
            <v>2013703</v>
          </cell>
          <cell r="B213" t="str">
            <v xml:space="preserve">    机关服务</v>
          </cell>
          <cell r="C213">
            <v>0</v>
          </cell>
        </row>
        <row r="214">
          <cell r="A214">
            <v>2013704</v>
          </cell>
          <cell r="B214" t="str">
            <v xml:space="preserve">    信息安全事务</v>
          </cell>
          <cell r="C214">
            <v>0</v>
          </cell>
        </row>
        <row r="215">
          <cell r="A215">
            <v>2013750</v>
          </cell>
          <cell r="B215" t="str">
            <v xml:space="preserve">    事业运行</v>
          </cell>
          <cell r="C215">
            <v>0</v>
          </cell>
        </row>
        <row r="216">
          <cell r="A216">
            <v>2013799</v>
          </cell>
          <cell r="B216" t="str">
            <v xml:space="preserve">    其他网信事务支出</v>
          </cell>
          <cell r="C216">
            <v>0</v>
          </cell>
        </row>
        <row r="217">
          <cell r="A217">
            <v>20138</v>
          </cell>
          <cell r="B217" t="str">
            <v xml:space="preserve">  市场监督管理事务</v>
          </cell>
          <cell r="C217">
            <v>3307</v>
          </cell>
        </row>
        <row r="218">
          <cell r="A218">
            <v>2013801</v>
          </cell>
          <cell r="B218" t="str">
            <v xml:space="preserve">    行政运行</v>
          </cell>
          <cell r="C218">
            <v>3013</v>
          </cell>
        </row>
        <row r="219">
          <cell r="A219">
            <v>2013802</v>
          </cell>
          <cell r="B219" t="str">
            <v xml:space="preserve">    一般行政管理事务</v>
          </cell>
          <cell r="C219">
            <v>3</v>
          </cell>
        </row>
        <row r="220">
          <cell r="A220">
            <v>2013803</v>
          </cell>
          <cell r="B220" t="str">
            <v xml:space="preserve">    机关服务</v>
          </cell>
          <cell r="C220">
            <v>0</v>
          </cell>
        </row>
        <row r="221">
          <cell r="A221">
            <v>2013804</v>
          </cell>
          <cell r="B221" t="str">
            <v xml:space="preserve">    市场主体管理</v>
          </cell>
          <cell r="C221">
            <v>0</v>
          </cell>
        </row>
        <row r="222">
          <cell r="A222">
            <v>2013805</v>
          </cell>
          <cell r="B222" t="str">
            <v xml:space="preserve">    市场秩序执法</v>
          </cell>
          <cell r="C222">
            <v>0</v>
          </cell>
        </row>
        <row r="223">
          <cell r="A223">
            <v>2013808</v>
          </cell>
          <cell r="B223" t="str">
            <v xml:space="preserve">    信息化建设</v>
          </cell>
          <cell r="C223">
            <v>0</v>
          </cell>
        </row>
        <row r="224">
          <cell r="A224">
            <v>2013810</v>
          </cell>
          <cell r="B224" t="str">
            <v xml:space="preserve">    质量基础</v>
          </cell>
          <cell r="C224">
            <v>0</v>
          </cell>
        </row>
        <row r="225">
          <cell r="A225">
            <v>2013812</v>
          </cell>
          <cell r="B225" t="str">
            <v xml:space="preserve">    药品事务</v>
          </cell>
          <cell r="C225">
            <v>69</v>
          </cell>
        </row>
        <row r="226">
          <cell r="A226">
            <v>2013813</v>
          </cell>
          <cell r="B226" t="str">
            <v xml:space="preserve">    医疗器械事务</v>
          </cell>
          <cell r="C226">
            <v>0</v>
          </cell>
        </row>
        <row r="227">
          <cell r="A227">
            <v>2013814</v>
          </cell>
          <cell r="B227" t="str">
            <v xml:space="preserve">    化妆品事务</v>
          </cell>
          <cell r="C227">
            <v>0</v>
          </cell>
        </row>
        <row r="228">
          <cell r="A228">
            <v>2013815</v>
          </cell>
          <cell r="B228" t="str">
            <v xml:space="preserve">    质量安全监管</v>
          </cell>
          <cell r="C228">
            <v>4</v>
          </cell>
        </row>
        <row r="229">
          <cell r="A229">
            <v>2013816</v>
          </cell>
          <cell r="B229" t="str">
            <v xml:space="preserve">    食品安全监管</v>
          </cell>
          <cell r="C229">
            <v>11</v>
          </cell>
        </row>
        <row r="230">
          <cell r="A230">
            <v>2013850</v>
          </cell>
          <cell r="B230" t="str">
            <v xml:space="preserve">    事业运行</v>
          </cell>
          <cell r="C230">
            <v>44</v>
          </cell>
        </row>
        <row r="231">
          <cell r="A231">
            <v>2013899</v>
          </cell>
          <cell r="B231" t="str">
            <v xml:space="preserve">    其他市场监督管理事务</v>
          </cell>
          <cell r="C231">
            <v>163</v>
          </cell>
        </row>
        <row r="232">
          <cell r="A232">
            <v>20199</v>
          </cell>
          <cell r="B232" t="str">
            <v xml:space="preserve">  其他一般公共服务支出(款)</v>
          </cell>
          <cell r="C232">
            <v>433</v>
          </cell>
        </row>
        <row r="233">
          <cell r="A233">
            <v>2019901</v>
          </cell>
          <cell r="B233" t="str">
            <v xml:space="preserve">    国家赔偿费用支出</v>
          </cell>
          <cell r="C233">
            <v>0</v>
          </cell>
        </row>
        <row r="234">
          <cell r="A234">
            <v>2019999</v>
          </cell>
          <cell r="B234" t="str">
            <v xml:space="preserve">    其他一般公共服务支出(项)</v>
          </cell>
          <cell r="C234">
            <v>433</v>
          </cell>
        </row>
        <row r="235">
          <cell r="A235">
            <v>202</v>
          </cell>
          <cell r="B235" t="str">
            <v>外交支出</v>
          </cell>
          <cell r="C235">
            <v>0</v>
          </cell>
        </row>
        <row r="236">
          <cell r="A236">
            <v>20201</v>
          </cell>
          <cell r="B236" t="str">
            <v xml:space="preserve">  外交管理事务</v>
          </cell>
          <cell r="C236">
            <v>0</v>
          </cell>
        </row>
        <row r="237">
          <cell r="A237">
            <v>2020101</v>
          </cell>
          <cell r="B237" t="str">
            <v xml:space="preserve">    行政运行</v>
          </cell>
          <cell r="C237">
            <v>0</v>
          </cell>
        </row>
        <row r="238">
          <cell r="A238">
            <v>2020102</v>
          </cell>
          <cell r="B238" t="str">
            <v xml:space="preserve">    一般行政管理事务</v>
          </cell>
          <cell r="C238">
            <v>0</v>
          </cell>
        </row>
        <row r="239">
          <cell r="A239">
            <v>2020103</v>
          </cell>
          <cell r="B239" t="str">
            <v xml:space="preserve">    机关服务</v>
          </cell>
          <cell r="C239">
            <v>0</v>
          </cell>
        </row>
        <row r="240">
          <cell r="A240">
            <v>2020104</v>
          </cell>
          <cell r="B240" t="str">
            <v xml:space="preserve">    专项业务</v>
          </cell>
          <cell r="C240">
            <v>0</v>
          </cell>
        </row>
        <row r="241">
          <cell r="A241">
            <v>2020150</v>
          </cell>
          <cell r="B241" t="str">
            <v xml:space="preserve">    事业运行</v>
          </cell>
          <cell r="C241">
            <v>0</v>
          </cell>
        </row>
        <row r="242">
          <cell r="A242">
            <v>2020199</v>
          </cell>
          <cell r="B242" t="str">
            <v xml:space="preserve">    其他外交管理事务支出</v>
          </cell>
          <cell r="C242">
            <v>0</v>
          </cell>
        </row>
        <row r="243">
          <cell r="A243">
            <v>20202</v>
          </cell>
          <cell r="B243" t="str">
            <v xml:space="preserve">  驻外机构</v>
          </cell>
          <cell r="C243">
            <v>0</v>
          </cell>
        </row>
        <row r="244">
          <cell r="A244">
            <v>2020201</v>
          </cell>
          <cell r="B244" t="str">
            <v xml:space="preserve">    驻外使领馆(团、处)</v>
          </cell>
          <cell r="C244">
            <v>0</v>
          </cell>
        </row>
        <row r="245">
          <cell r="A245">
            <v>2020202</v>
          </cell>
          <cell r="B245" t="str">
            <v xml:space="preserve">    其他驻外机构支出</v>
          </cell>
          <cell r="C245">
            <v>0</v>
          </cell>
        </row>
        <row r="246">
          <cell r="A246">
            <v>20203</v>
          </cell>
          <cell r="B246" t="str">
            <v xml:space="preserve">  对外援助</v>
          </cell>
          <cell r="C246">
            <v>0</v>
          </cell>
        </row>
        <row r="247">
          <cell r="A247">
            <v>2020304</v>
          </cell>
          <cell r="B247" t="str">
            <v xml:space="preserve">    援外优惠贷款贴息</v>
          </cell>
          <cell r="C247">
            <v>0</v>
          </cell>
        </row>
        <row r="248">
          <cell r="A248">
            <v>2020306</v>
          </cell>
          <cell r="B248" t="str">
            <v xml:space="preserve">    对外援助</v>
          </cell>
          <cell r="C248">
            <v>0</v>
          </cell>
        </row>
        <row r="249">
          <cell r="A249">
            <v>20204</v>
          </cell>
          <cell r="B249" t="str">
            <v xml:space="preserve">  国际组织</v>
          </cell>
          <cell r="C249">
            <v>0</v>
          </cell>
        </row>
        <row r="250">
          <cell r="A250">
            <v>2020401</v>
          </cell>
          <cell r="B250" t="str">
            <v xml:space="preserve">    国际组织会费</v>
          </cell>
          <cell r="C250">
            <v>0</v>
          </cell>
        </row>
        <row r="251">
          <cell r="A251">
            <v>2020402</v>
          </cell>
          <cell r="B251" t="str">
            <v xml:space="preserve">    国际组织捐赠</v>
          </cell>
          <cell r="C251">
            <v>0</v>
          </cell>
        </row>
        <row r="252">
          <cell r="A252">
            <v>2020403</v>
          </cell>
          <cell r="B252" t="str">
            <v xml:space="preserve">    维和摊款</v>
          </cell>
          <cell r="C252">
            <v>0</v>
          </cell>
        </row>
        <row r="253">
          <cell r="A253">
            <v>2020404</v>
          </cell>
          <cell r="B253" t="str">
            <v xml:space="preserve">    国际组织股金及基金</v>
          </cell>
          <cell r="C253">
            <v>0</v>
          </cell>
        </row>
        <row r="254">
          <cell r="A254">
            <v>2020499</v>
          </cell>
          <cell r="B254" t="str">
            <v xml:space="preserve">    其他国际组织支出</v>
          </cell>
          <cell r="C254">
            <v>0</v>
          </cell>
        </row>
        <row r="255">
          <cell r="A255">
            <v>20205</v>
          </cell>
          <cell r="B255" t="str">
            <v xml:space="preserve">  对外合作与交流</v>
          </cell>
          <cell r="C255">
            <v>0</v>
          </cell>
        </row>
        <row r="256">
          <cell r="A256">
            <v>2020503</v>
          </cell>
          <cell r="B256" t="str">
            <v xml:space="preserve">    在华国际会议</v>
          </cell>
          <cell r="C256">
            <v>0</v>
          </cell>
        </row>
        <row r="257">
          <cell r="A257">
            <v>2020504</v>
          </cell>
          <cell r="B257" t="str">
            <v xml:space="preserve">    国际交流活动</v>
          </cell>
          <cell r="C257">
            <v>0</v>
          </cell>
        </row>
        <row r="258">
          <cell r="A258">
            <v>2020505</v>
          </cell>
          <cell r="B258" t="str">
            <v xml:space="preserve">    对外合作活动</v>
          </cell>
          <cell r="C258">
            <v>0</v>
          </cell>
        </row>
        <row r="259">
          <cell r="A259">
            <v>2020599</v>
          </cell>
          <cell r="B259" t="str">
            <v xml:space="preserve">    其他对外合作与交流支出</v>
          </cell>
          <cell r="C259">
            <v>0</v>
          </cell>
        </row>
        <row r="260">
          <cell r="A260">
            <v>20206</v>
          </cell>
          <cell r="B260" t="str">
            <v xml:space="preserve">  对外宣传(款)</v>
          </cell>
          <cell r="C260">
            <v>0</v>
          </cell>
        </row>
        <row r="261">
          <cell r="A261">
            <v>2020601</v>
          </cell>
          <cell r="B261" t="str">
            <v xml:space="preserve">    对外宣传(项)</v>
          </cell>
          <cell r="C261">
            <v>0</v>
          </cell>
        </row>
        <row r="262">
          <cell r="A262">
            <v>20207</v>
          </cell>
          <cell r="B262" t="str">
            <v xml:space="preserve">  边界勘界联检</v>
          </cell>
          <cell r="C262">
            <v>0</v>
          </cell>
        </row>
        <row r="263">
          <cell r="A263">
            <v>2020701</v>
          </cell>
          <cell r="B263" t="str">
            <v xml:space="preserve">    边界勘界</v>
          </cell>
          <cell r="C263">
            <v>0</v>
          </cell>
        </row>
        <row r="264">
          <cell r="A264">
            <v>2020702</v>
          </cell>
          <cell r="B264" t="str">
            <v xml:space="preserve">    边界联检</v>
          </cell>
          <cell r="C264">
            <v>0</v>
          </cell>
        </row>
        <row r="265">
          <cell r="A265">
            <v>2020703</v>
          </cell>
          <cell r="B265" t="str">
            <v xml:space="preserve">    边界界桩维护</v>
          </cell>
          <cell r="C265">
            <v>0</v>
          </cell>
        </row>
        <row r="266">
          <cell r="A266">
            <v>2020799</v>
          </cell>
          <cell r="B266" t="str">
            <v xml:space="preserve">    其他支出</v>
          </cell>
          <cell r="C266">
            <v>0</v>
          </cell>
        </row>
        <row r="267">
          <cell r="A267">
            <v>20208</v>
          </cell>
          <cell r="B267" t="str">
            <v xml:space="preserve">  国际发展合作</v>
          </cell>
          <cell r="C267">
            <v>0</v>
          </cell>
        </row>
        <row r="268">
          <cell r="A268">
            <v>2020801</v>
          </cell>
          <cell r="B268" t="str">
            <v xml:space="preserve">    行政运行</v>
          </cell>
          <cell r="C268">
            <v>0</v>
          </cell>
        </row>
        <row r="269">
          <cell r="A269">
            <v>2020802</v>
          </cell>
          <cell r="B269" t="str">
            <v xml:space="preserve">    一般行政管理事务</v>
          </cell>
          <cell r="C269">
            <v>0</v>
          </cell>
        </row>
        <row r="270">
          <cell r="A270">
            <v>2020803</v>
          </cell>
          <cell r="B270" t="str">
            <v xml:space="preserve">    机关服务</v>
          </cell>
          <cell r="C270">
            <v>0</v>
          </cell>
        </row>
        <row r="271">
          <cell r="A271">
            <v>2020850</v>
          </cell>
          <cell r="B271" t="str">
            <v xml:space="preserve">    事业运行</v>
          </cell>
          <cell r="C271">
            <v>0</v>
          </cell>
        </row>
        <row r="272">
          <cell r="A272">
            <v>2020899</v>
          </cell>
          <cell r="B272" t="str">
            <v xml:space="preserve">    其他国际发展合作支出</v>
          </cell>
          <cell r="C272">
            <v>0</v>
          </cell>
        </row>
        <row r="273">
          <cell r="A273">
            <v>20299</v>
          </cell>
          <cell r="B273" t="str">
            <v xml:space="preserve">  其他外交支出(款)</v>
          </cell>
          <cell r="C273">
            <v>0</v>
          </cell>
        </row>
        <row r="274">
          <cell r="A274">
            <v>2029999</v>
          </cell>
          <cell r="B274" t="str">
            <v xml:space="preserve">    其他外交支出(项)</v>
          </cell>
          <cell r="C274">
            <v>0</v>
          </cell>
        </row>
        <row r="275">
          <cell r="A275">
            <v>203</v>
          </cell>
          <cell r="B275" t="str">
            <v>国防支出</v>
          </cell>
          <cell r="C275">
            <v>282</v>
          </cell>
        </row>
        <row r="276">
          <cell r="A276">
            <v>20301</v>
          </cell>
          <cell r="B276" t="str">
            <v xml:space="preserve">  军费</v>
          </cell>
          <cell r="C276">
            <v>0</v>
          </cell>
        </row>
        <row r="277">
          <cell r="A277">
            <v>2030101</v>
          </cell>
          <cell r="B277" t="str">
            <v xml:space="preserve">    现役部队</v>
          </cell>
          <cell r="C277">
            <v>0</v>
          </cell>
        </row>
        <row r="278">
          <cell r="A278">
            <v>2030102</v>
          </cell>
          <cell r="B278" t="str">
            <v xml:space="preserve">    预备役部队</v>
          </cell>
          <cell r="C278">
            <v>0</v>
          </cell>
        </row>
        <row r="279">
          <cell r="A279">
            <v>2030199</v>
          </cell>
          <cell r="B279" t="str">
            <v xml:space="preserve">    其他军费支出</v>
          </cell>
          <cell r="C279">
            <v>0</v>
          </cell>
        </row>
        <row r="280">
          <cell r="A280">
            <v>20304</v>
          </cell>
          <cell r="B280" t="str">
            <v xml:space="preserve">  国防科研事业(款)</v>
          </cell>
          <cell r="C280">
            <v>0</v>
          </cell>
        </row>
        <row r="281">
          <cell r="A281">
            <v>2030401</v>
          </cell>
          <cell r="B281" t="str">
            <v xml:space="preserve">    国防科研事业(项)</v>
          </cell>
          <cell r="C281">
            <v>0</v>
          </cell>
        </row>
        <row r="282">
          <cell r="A282">
            <v>20305</v>
          </cell>
          <cell r="B282" t="str">
            <v xml:space="preserve">  专项工程(款)</v>
          </cell>
          <cell r="C282">
            <v>0</v>
          </cell>
        </row>
        <row r="283">
          <cell r="A283">
            <v>2030501</v>
          </cell>
          <cell r="B283" t="str">
            <v xml:space="preserve">    专项工程(项)</v>
          </cell>
          <cell r="C283">
            <v>0</v>
          </cell>
        </row>
        <row r="284">
          <cell r="A284">
            <v>20306</v>
          </cell>
          <cell r="B284" t="str">
            <v xml:space="preserve">  国防动员</v>
          </cell>
          <cell r="C284">
            <v>9</v>
          </cell>
        </row>
        <row r="285">
          <cell r="A285">
            <v>2030601</v>
          </cell>
          <cell r="B285" t="str">
            <v xml:space="preserve">    兵役征集</v>
          </cell>
          <cell r="C285">
            <v>9</v>
          </cell>
        </row>
        <row r="286">
          <cell r="A286">
            <v>2030602</v>
          </cell>
          <cell r="B286" t="str">
            <v xml:space="preserve">    经济动员</v>
          </cell>
          <cell r="C286">
            <v>0</v>
          </cell>
        </row>
        <row r="287">
          <cell r="A287">
            <v>2030603</v>
          </cell>
          <cell r="B287" t="str">
            <v xml:space="preserve">    人民防空</v>
          </cell>
          <cell r="C287">
            <v>0</v>
          </cell>
        </row>
        <row r="288">
          <cell r="A288">
            <v>2030604</v>
          </cell>
          <cell r="B288" t="str">
            <v xml:space="preserve">    交通战备</v>
          </cell>
          <cell r="C288">
            <v>0</v>
          </cell>
        </row>
        <row r="289">
          <cell r="A289">
            <v>2030607</v>
          </cell>
          <cell r="B289" t="str">
            <v xml:space="preserve">    民兵</v>
          </cell>
          <cell r="C289">
            <v>0</v>
          </cell>
        </row>
        <row r="290">
          <cell r="A290">
            <v>2030608</v>
          </cell>
          <cell r="B290" t="str">
            <v xml:space="preserve">    边海防</v>
          </cell>
          <cell r="C290">
            <v>0</v>
          </cell>
        </row>
        <row r="291">
          <cell r="A291">
            <v>2030699</v>
          </cell>
          <cell r="B291" t="str">
            <v xml:space="preserve">    其他国防动员支出</v>
          </cell>
          <cell r="C291">
            <v>0</v>
          </cell>
        </row>
        <row r="292">
          <cell r="A292">
            <v>20399</v>
          </cell>
          <cell r="B292" t="str">
            <v xml:space="preserve">  其他国防支出(款)</v>
          </cell>
          <cell r="C292">
            <v>273</v>
          </cell>
        </row>
        <row r="293">
          <cell r="A293">
            <v>2039999</v>
          </cell>
          <cell r="B293" t="str">
            <v xml:space="preserve">    其他国防支出(项)</v>
          </cell>
          <cell r="C293">
            <v>273</v>
          </cell>
        </row>
        <row r="294">
          <cell r="A294">
            <v>204</v>
          </cell>
          <cell r="B294" t="str">
            <v>公共安全支出</v>
          </cell>
          <cell r="C294">
            <v>20377</v>
          </cell>
        </row>
        <row r="295">
          <cell r="A295">
            <v>20401</v>
          </cell>
          <cell r="B295" t="str">
            <v xml:space="preserve">  武装警察部队(款)</v>
          </cell>
          <cell r="C295">
            <v>0</v>
          </cell>
        </row>
        <row r="296">
          <cell r="A296">
            <v>2040101</v>
          </cell>
          <cell r="B296" t="str">
            <v xml:space="preserve">    武装警察部队(项)</v>
          </cell>
          <cell r="C296">
            <v>0</v>
          </cell>
        </row>
        <row r="297">
          <cell r="A297">
            <v>2040199</v>
          </cell>
          <cell r="B297" t="str">
            <v xml:space="preserve">    其他武装警察部队支出</v>
          </cell>
          <cell r="C297">
            <v>0</v>
          </cell>
        </row>
        <row r="298">
          <cell r="A298">
            <v>20402</v>
          </cell>
          <cell r="B298" t="str">
            <v xml:space="preserve">  公安</v>
          </cell>
          <cell r="C298">
            <v>17538</v>
          </cell>
        </row>
        <row r="299">
          <cell r="A299">
            <v>2040201</v>
          </cell>
          <cell r="B299" t="str">
            <v xml:space="preserve">    行政运行</v>
          </cell>
          <cell r="C299">
            <v>13164</v>
          </cell>
        </row>
        <row r="300">
          <cell r="A300">
            <v>2040202</v>
          </cell>
          <cell r="B300" t="str">
            <v xml:space="preserve">    一般行政管理事务</v>
          </cell>
          <cell r="C300">
            <v>0</v>
          </cell>
        </row>
        <row r="301">
          <cell r="A301">
            <v>2040203</v>
          </cell>
          <cell r="B301" t="str">
            <v xml:space="preserve">    机关服务</v>
          </cell>
          <cell r="C301">
            <v>0</v>
          </cell>
        </row>
        <row r="302">
          <cell r="A302">
            <v>2040219</v>
          </cell>
          <cell r="B302" t="str">
            <v xml:space="preserve">    信息化建设</v>
          </cell>
          <cell r="C302">
            <v>0</v>
          </cell>
        </row>
        <row r="303">
          <cell r="A303">
            <v>2040220</v>
          </cell>
          <cell r="B303" t="str">
            <v xml:space="preserve">    执法办案</v>
          </cell>
          <cell r="C303">
            <v>2900</v>
          </cell>
        </row>
        <row r="304">
          <cell r="A304">
            <v>2040221</v>
          </cell>
          <cell r="B304" t="str">
            <v xml:space="preserve">    特别业务</v>
          </cell>
          <cell r="C304">
            <v>0</v>
          </cell>
        </row>
        <row r="305">
          <cell r="A305">
            <v>2040222</v>
          </cell>
          <cell r="B305" t="str">
            <v xml:space="preserve">    特勤业务</v>
          </cell>
          <cell r="C305">
            <v>0</v>
          </cell>
        </row>
        <row r="306">
          <cell r="A306">
            <v>2040223</v>
          </cell>
          <cell r="B306" t="str">
            <v xml:space="preserve">    移民事务</v>
          </cell>
          <cell r="C306">
            <v>0</v>
          </cell>
        </row>
        <row r="307">
          <cell r="A307">
            <v>2040250</v>
          </cell>
          <cell r="B307" t="str">
            <v xml:space="preserve">    事业运行</v>
          </cell>
          <cell r="C307">
            <v>0</v>
          </cell>
        </row>
        <row r="308">
          <cell r="A308">
            <v>2040299</v>
          </cell>
          <cell r="B308" t="str">
            <v xml:space="preserve">    其他公安支出</v>
          </cell>
          <cell r="C308">
            <v>1474</v>
          </cell>
        </row>
        <row r="309">
          <cell r="A309">
            <v>20403</v>
          </cell>
          <cell r="B309" t="str">
            <v xml:space="preserve">  国家安全</v>
          </cell>
          <cell r="C309">
            <v>10</v>
          </cell>
        </row>
        <row r="310">
          <cell r="A310">
            <v>2040301</v>
          </cell>
          <cell r="B310" t="str">
            <v xml:space="preserve">    行政运行</v>
          </cell>
          <cell r="C310">
            <v>0</v>
          </cell>
        </row>
        <row r="311">
          <cell r="A311">
            <v>2040302</v>
          </cell>
          <cell r="B311" t="str">
            <v xml:space="preserve">    一般行政管理事务</v>
          </cell>
          <cell r="C311">
            <v>0</v>
          </cell>
        </row>
        <row r="312">
          <cell r="A312">
            <v>2040303</v>
          </cell>
          <cell r="B312" t="str">
            <v xml:space="preserve">    机关服务</v>
          </cell>
          <cell r="C312">
            <v>0</v>
          </cell>
        </row>
        <row r="313">
          <cell r="A313">
            <v>2040304</v>
          </cell>
          <cell r="B313" t="str">
            <v xml:space="preserve">    安全业务</v>
          </cell>
          <cell r="C313">
            <v>0</v>
          </cell>
        </row>
        <row r="314">
          <cell r="A314">
            <v>2040350</v>
          </cell>
          <cell r="B314" t="str">
            <v xml:space="preserve">    事业运行</v>
          </cell>
          <cell r="C314">
            <v>0</v>
          </cell>
        </row>
        <row r="315">
          <cell r="A315">
            <v>2040399</v>
          </cell>
          <cell r="B315" t="str">
            <v xml:space="preserve">    其他国家安全支出</v>
          </cell>
          <cell r="C315">
            <v>10</v>
          </cell>
        </row>
        <row r="316">
          <cell r="A316">
            <v>20404</v>
          </cell>
          <cell r="B316" t="str">
            <v xml:space="preserve">  检察</v>
          </cell>
          <cell r="C316">
            <v>0</v>
          </cell>
        </row>
        <row r="317">
          <cell r="A317">
            <v>2040401</v>
          </cell>
          <cell r="B317" t="str">
            <v xml:space="preserve">    行政运行</v>
          </cell>
          <cell r="C317">
            <v>0</v>
          </cell>
        </row>
        <row r="318">
          <cell r="A318">
            <v>2040402</v>
          </cell>
          <cell r="B318" t="str">
            <v xml:space="preserve">    一般行政管理事务</v>
          </cell>
          <cell r="C318">
            <v>0</v>
          </cell>
        </row>
        <row r="319">
          <cell r="A319">
            <v>2040403</v>
          </cell>
          <cell r="B319" t="str">
            <v xml:space="preserve">    机关服务</v>
          </cell>
          <cell r="C319">
            <v>0</v>
          </cell>
        </row>
        <row r="320">
          <cell r="A320">
            <v>2040409</v>
          </cell>
          <cell r="B320" t="str">
            <v xml:space="preserve">    “两房”建设</v>
          </cell>
          <cell r="C320">
            <v>0</v>
          </cell>
        </row>
        <row r="321">
          <cell r="A321">
            <v>2040410</v>
          </cell>
          <cell r="B321" t="str">
            <v xml:space="preserve">    检察监督</v>
          </cell>
          <cell r="C321">
            <v>0</v>
          </cell>
        </row>
        <row r="322">
          <cell r="A322">
            <v>2040450</v>
          </cell>
          <cell r="B322" t="str">
            <v xml:space="preserve">    事业运行</v>
          </cell>
          <cell r="C322">
            <v>0</v>
          </cell>
        </row>
        <row r="323">
          <cell r="A323">
            <v>2040499</v>
          </cell>
          <cell r="B323" t="str">
            <v xml:space="preserve">    其他检察支出</v>
          </cell>
          <cell r="C323">
            <v>0</v>
          </cell>
        </row>
        <row r="324">
          <cell r="A324">
            <v>20405</v>
          </cell>
          <cell r="B324" t="str">
            <v xml:space="preserve">  法院</v>
          </cell>
          <cell r="C324">
            <v>0</v>
          </cell>
        </row>
        <row r="325">
          <cell r="A325">
            <v>2040501</v>
          </cell>
          <cell r="B325" t="str">
            <v xml:space="preserve">    行政运行</v>
          </cell>
          <cell r="C325">
            <v>0</v>
          </cell>
        </row>
        <row r="326">
          <cell r="A326">
            <v>2040502</v>
          </cell>
          <cell r="B326" t="str">
            <v xml:space="preserve">    一般行政管理事务</v>
          </cell>
          <cell r="C326">
            <v>0</v>
          </cell>
        </row>
        <row r="327">
          <cell r="A327">
            <v>2040503</v>
          </cell>
          <cell r="B327" t="str">
            <v xml:space="preserve">    机关服务</v>
          </cell>
          <cell r="C327">
            <v>0</v>
          </cell>
        </row>
        <row r="328">
          <cell r="A328">
            <v>2040504</v>
          </cell>
          <cell r="B328" t="str">
            <v xml:space="preserve">    案件审判</v>
          </cell>
          <cell r="C328">
            <v>0</v>
          </cell>
        </row>
        <row r="329">
          <cell r="A329">
            <v>2040505</v>
          </cell>
          <cell r="B329" t="str">
            <v xml:space="preserve">    案件执行</v>
          </cell>
          <cell r="C329">
            <v>0</v>
          </cell>
        </row>
        <row r="330">
          <cell r="A330">
            <v>2040506</v>
          </cell>
          <cell r="B330" t="str">
            <v xml:space="preserve">    “两庭”建设</v>
          </cell>
          <cell r="C330">
            <v>0</v>
          </cell>
        </row>
        <row r="331">
          <cell r="A331">
            <v>2040550</v>
          </cell>
          <cell r="B331" t="str">
            <v xml:space="preserve">    事业运行</v>
          </cell>
          <cell r="C331">
            <v>0</v>
          </cell>
        </row>
        <row r="332">
          <cell r="A332">
            <v>2040599</v>
          </cell>
          <cell r="B332" t="str">
            <v xml:space="preserve">    其他法院支出</v>
          </cell>
          <cell r="C332">
            <v>0</v>
          </cell>
        </row>
        <row r="333">
          <cell r="A333">
            <v>20406</v>
          </cell>
          <cell r="B333" t="str">
            <v xml:space="preserve">  司法</v>
          </cell>
          <cell r="C333">
            <v>1998</v>
          </cell>
        </row>
        <row r="334">
          <cell r="A334">
            <v>2040601</v>
          </cell>
          <cell r="B334" t="str">
            <v xml:space="preserve">    行政运行</v>
          </cell>
          <cell r="C334">
            <v>1655</v>
          </cell>
        </row>
        <row r="335">
          <cell r="A335">
            <v>2040602</v>
          </cell>
          <cell r="B335" t="str">
            <v xml:space="preserve">    一般行政管理事务</v>
          </cell>
          <cell r="C335">
            <v>0</v>
          </cell>
        </row>
        <row r="336">
          <cell r="A336">
            <v>2040603</v>
          </cell>
          <cell r="B336" t="str">
            <v xml:space="preserve">    机关服务</v>
          </cell>
          <cell r="C336">
            <v>0</v>
          </cell>
        </row>
        <row r="337">
          <cell r="A337">
            <v>2040604</v>
          </cell>
          <cell r="B337" t="str">
            <v xml:space="preserve">    基层司法业务</v>
          </cell>
          <cell r="C337">
            <v>2</v>
          </cell>
        </row>
        <row r="338">
          <cell r="A338">
            <v>2040605</v>
          </cell>
          <cell r="B338" t="str">
            <v xml:space="preserve">    普法宣传</v>
          </cell>
          <cell r="C338">
            <v>10</v>
          </cell>
        </row>
        <row r="339">
          <cell r="A339">
            <v>2040606</v>
          </cell>
          <cell r="B339" t="str">
            <v xml:space="preserve">    律师管理</v>
          </cell>
          <cell r="C339">
            <v>0</v>
          </cell>
        </row>
        <row r="340">
          <cell r="A340">
            <v>2040607</v>
          </cell>
          <cell r="B340" t="str">
            <v xml:space="preserve">    公共法律服务</v>
          </cell>
          <cell r="C340">
            <v>7</v>
          </cell>
        </row>
        <row r="341">
          <cell r="A341">
            <v>2040608</v>
          </cell>
          <cell r="B341" t="str">
            <v xml:space="preserve">    国家统一法律职业资格考试</v>
          </cell>
          <cell r="C341">
            <v>0</v>
          </cell>
        </row>
        <row r="342">
          <cell r="A342">
            <v>2040610</v>
          </cell>
          <cell r="B342" t="str">
            <v xml:space="preserve">    社区矫正</v>
          </cell>
          <cell r="C342">
            <v>120</v>
          </cell>
        </row>
        <row r="343">
          <cell r="A343">
            <v>2040612</v>
          </cell>
          <cell r="B343" t="str">
            <v xml:space="preserve">    法治建设</v>
          </cell>
          <cell r="C343">
            <v>17</v>
          </cell>
        </row>
        <row r="344">
          <cell r="A344">
            <v>2040613</v>
          </cell>
          <cell r="B344" t="str">
            <v xml:space="preserve">    信息化建设</v>
          </cell>
          <cell r="C344">
            <v>0</v>
          </cell>
        </row>
        <row r="345">
          <cell r="A345">
            <v>2040650</v>
          </cell>
          <cell r="B345" t="str">
            <v xml:space="preserve">    事业运行</v>
          </cell>
          <cell r="C345">
            <v>142</v>
          </cell>
        </row>
        <row r="346">
          <cell r="A346">
            <v>2040699</v>
          </cell>
          <cell r="B346" t="str">
            <v xml:space="preserve">    其他司法支出</v>
          </cell>
          <cell r="C346">
            <v>45</v>
          </cell>
        </row>
        <row r="347">
          <cell r="A347">
            <v>20407</v>
          </cell>
          <cell r="B347" t="str">
            <v xml:space="preserve">  监狱</v>
          </cell>
          <cell r="C347">
            <v>0</v>
          </cell>
        </row>
        <row r="348">
          <cell r="A348">
            <v>2040701</v>
          </cell>
          <cell r="B348" t="str">
            <v xml:space="preserve">    行政运行</v>
          </cell>
          <cell r="C348">
            <v>0</v>
          </cell>
        </row>
        <row r="349">
          <cell r="A349">
            <v>2040702</v>
          </cell>
          <cell r="B349" t="str">
            <v xml:space="preserve">    一般行政管理事务</v>
          </cell>
          <cell r="C349">
            <v>0</v>
          </cell>
        </row>
        <row r="350">
          <cell r="A350">
            <v>2040703</v>
          </cell>
          <cell r="B350" t="str">
            <v xml:space="preserve">    机关服务</v>
          </cell>
          <cell r="C350">
            <v>0</v>
          </cell>
        </row>
        <row r="351">
          <cell r="A351">
            <v>2040704</v>
          </cell>
          <cell r="B351" t="str">
            <v xml:space="preserve">    罪犯生活及医疗卫生</v>
          </cell>
          <cell r="C351">
            <v>0</v>
          </cell>
        </row>
        <row r="352">
          <cell r="A352">
            <v>2040705</v>
          </cell>
          <cell r="B352" t="str">
            <v xml:space="preserve">    监狱业务及罪犯改造</v>
          </cell>
          <cell r="C352">
            <v>0</v>
          </cell>
        </row>
        <row r="353">
          <cell r="A353">
            <v>2040706</v>
          </cell>
          <cell r="B353" t="str">
            <v xml:space="preserve">    狱政设施建设</v>
          </cell>
          <cell r="C353">
            <v>0</v>
          </cell>
        </row>
        <row r="354">
          <cell r="A354">
            <v>2040707</v>
          </cell>
          <cell r="B354" t="str">
            <v xml:space="preserve">    信息化建设</v>
          </cell>
          <cell r="C354">
            <v>0</v>
          </cell>
        </row>
        <row r="355">
          <cell r="A355">
            <v>2040750</v>
          </cell>
          <cell r="B355" t="str">
            <v xml:space="preserve">    事业运行</v>
          </cell>
          <cell r="C355">
            <v>0</v>
          </cell>
        </row>
        <row r="356">
          <cell r="A356">
            <v>2040799</v>
          </cell>
          <cell r="B356" t="str">
            <v xml:space="preserve">    其他监狱支出</v>
          </cell>
          <cell r="C356">
            <v>0</v>
          </cell>
        </row>
        <row r="357">
          <cell r="A357">
            <v>20408</v>
          </cell>
          <cell r="B357" t="str">
            <v xml:space="preserve">  强制隔离戒毒</v>
          </cell>
          <cell r="C357">
            <v>0</v>
          </cell>
        </row>
        <row r="358">
          <cell r="A358">
            <v>2040801</v>
          </cell>
          <cell r="B358" t="str">
            <v xml:space="preserve">    行政运行</v>
          </cell>
          <cell r="C358">
            <v>0</v>
          </cell>
        </row>
        <row r="359">
          <cell r="A359">
            <v>2040802</v>
          </cell>
          <cell r="B359" t="str">
            <v xml:space="preserve">    一般行政管理事务</v>
          </cell>
          <cell r="C359">
            <v>0</v>
          </cell>
        </row>
        <row r="360">
          <cell r="A360">
            <v>2040803</v>
          </cell>
          <cell r="B360" t="str">
            <v xml:space="preserve">    机关服务</v>
          </cell>
          <cell r="C360">
            <v>0</v>
          </cell>
        </row>
        <row r="361">
          <cell r="A361">
            <v>2040804</v>
          </cell>
          <cell r="B361" t="str">
            <v xml:space="preserve">    强制隔离戒毒人员生活</v>
          </cell>
          <cell r="C361">
            <v>0</v>
          </cell>
        </row>
        <row r="362">
          <cell r="A362">
            <v>2040805</v>
          </cell>
          <cell r="B362" t="str">
            <v xml:space="preserve">    强制隔离戒毒人员教育</v>
          </cell>
          <cell r="C362">
            <v>0</v>
          </cell>
        </row>
        <row r="363">
          <cell r="A363">
            <v>2040806</v>
          </cell>
          <cell r="B363" t="str">
            <v xml:space="preserve">    所政设施建设</v>
          </cell>
          <cell r="C363">
            <v>0</v>
          </cell>
        </row>
        <row r="364">
          <cell r="A364">
            <v>2040807</v>
          </cell>
          <cell r="B364" t="str">
            <v xml:space="preserve">    信息化建设</v>
          </cell>
          <cell r="C364">
            <v>0</v>
          </cell>
        </row>
        <row r="365">
          <cell r="A365">
            <v>2040850</v>
          </cell>
          <cell r="B365" t="str">
            <v xml:space="preserve">    事业运行</v>
          </cell>
          <cell r="C365">
            <v>0</v>
          </cell>
        </row>
        <row r="366">
          <cell r="A366">
            <v>2040899</v>
          </cell>
          <cell r="B366" t="str">
            <v xml:space="preserve">    其他强制隔离戒毒支出</v>
          </cell>
          <cell r="C366">
            <v>0</v>
          </cell>
        </row>
        <row r="367">
          <cell r="A367">
            <v>20409</v>
          </cell>
          <cell r="B367" t="str">
            <v xml:space="preserve">  国家保密</v>
          </cell>
          <cell r="C367">
            <v>0</v>
          </cell>
        </row>
        <row r="368">
          <cell r="A368">
            <v>2040901</v>
          </cell>
          <cell r="B368" t="str">
            <v xml:space="preserve">    行政运行</v>
          </cell>
          <cell r="C368">
            <v>0</v>
          </cell>
        </row>
        <row r="369">
          <cell r="A369">
            <v>2040902</v>
          </cell>
          <cell r="B369" t="str">
            <v xml:space="preserve">    一般行政管理事务</v>
          </cell>
          <cell r="C369">
            <v>0</v>
          </cell>
        </row>
        <row r="370">
          <cell r="A370">
            <v>2040903</v>
          </cell>
          <cell r="B370" t="str">
            <v xml:space="preserve">    机关服务</v>
          </cell>
          <cell r="C370">
            <v>0</v>
          </cell>
        </row>
        <row r="371">
          <cell r="A371">
            <v>2040904</v>
          </cell>
          <cell r="B371" t="str">
            <v xml:space="preserve">    保密技术</v>
          </cell>
          <cell r="C371">
            <v>0</v>
          </cell>
        </row>
        <row r="372">
          <cell r="A372">
            <v>2040905</v>
          </cell>
          <cell r="B372" t="str">
            <v xml:space="preserve">    保密管理</v>
          </cell>
          <cell r="C372">
            <v>0</v>
          </cell>
        </row>
        <row r="373">
          <cell r="A373">
            <v>2040950</v>
          </cell>
          <cell r="B373" t="str">
            <v xml:space="preserve">    事业运行</v>
          </cell>
          <cell r="C373">
            <v>0</v>
          </cell>
        </row>
        <row r="374">
          <cell r="A374">
            <v>2040999</v>
          </cell>
          <cell r="B374" t="str">
            <v xml:space="preserve">    其他国家保密支出</v>
          </cell>
          <cell r="C374">
            <v>0</v>
          </cell>
        </row>
        <row r="375">
          <cell r="A375">
            <v>20410</v>
          </cell>
          <cell r="B375" t="str">
            <v xml:space="preserve">  缉私警察</v>
          </cell>
          <cell r="C375">
            <v>0</v>
          </cell>
        </row>
        <row r="376">
          <cell r="A376">
            <v>2041001</v>
          </cell>
          <cell r="B376" t="str">
            <v xml:space="preserve">    行政运行</v>
          </cell>
          <cell r="C376">
            <v>0</v>
          </cell>
        </row>
        <row r="377">
          <cell r="A377">
            <v>2041002</v>
          </cell>
          <cell r="B377" t="str">
            <v xml:space="preserve">    一般行政管理事务</v>
          </cell>
          <cell r="C377">
            <v>0</v>
          </cell>
        </row>
        <row r="378">
          <cell r="A378">
            <v>2041006</v>
          </cell>
          <cell r="B378" t="str">
            <v xml:space="preserve">    信息化建设</v>
          </cell>
          <cell r="C378">
            <v>0</v>
          </cell>
        </row>
        <row r="379">
          <cell r="A379">
            <v>2041007</v>
          </cell>
          <cell r="B379" t="str">
            <v xml:space="preserve">    缉私业务</v>
          </cell>
          <cell r="C379">
            <v>0</v>
          </cell>
        </row>
        <row r="380">
          <cell r="A380">
            <v>2041099</v>
          </cell>
          <cell r="B380" t="str">
            <v xml:space="preserve">    其他缉私警察支出</v>
          </cell>
          <cell r="C380">
            <v>0</v>
          </cell>
        </row>
        <row r="381">
          <cell r="A381">
            <v>20499</v>
          </cell>
          <cell r="B381" t="str">
            <v xml:space="preserve">  其他公共安全支出(款)</v>
          </cell>
          <cell r="C381">
            <v>831</v>
          </cell>
        </row>
        <row r="382">
          <cell r="A382">
            <v>2049902</v>
          </cell>
          <cell r="B382" t="str">
            <v xml:space="preserve">    国家司法救助支出</v>
          </cell>
          <cell r="C382">
            <v>0</v>
          </cell>
        </row>
        <row r="383">
          <cell r="A383">
            <v>2049999</v>
          </cell>
          <cell r="B383" t="str">
            <v xml:space="preserve">    其他公共安全支出(项)</v>
          </cell>
          <cell r="C383">
            <v>831</v>
          </cell>
        </row>
        <row r="384">
          <cell r="A384">
            <v>205</v>
          </cell>
          <cell r="B384" t="str">
            <v>教育支出</v>
          </cell>
          <cell r="C384">
            <v>141380</v>
          </cell>
        </row>
        <row r="385">
          <cell r="A385">
            <v>20501</v>
          </cell>
          <cell r="B385" t="str">
            <v xml:space="preserve">  教育管理事务</v>
          </cell>
          <cell r="C385">
            <v>1306</v>
          </cell>
        </row>
        <row r="386">
          <cell r="A386">
            <v>2050101</v>
          </cell>
          <cell r="B386" t="str">
            <v xml:space="preserve">    行政运行</v>
          </cell>
          <cell r="C386">
            <v>378</v>
          </cell>
        </row>
        <row r="387">
          <cell r="A387">
            <v>2050102</v>
          </cell>
          <cell r="B387" t="str">
            <v xml:space="preserve">    一般行政管理事务</v>
          </cell>
          <cell r="C387">
            <v>0</v>
          </cell>
        </row>
        <row r="388">
          <cell r="A388">
            <v>2050103</v>
          </cell>
          <cell r="B388" t="str">
            <v xml:space="preserve">    机关服务</v>
          </cell>
          <cell r="C388">
            <v>0</v>
          </cell>
        </row>
        <row r="389">
          <cell r="A389">
            <v>2050199</v>
          </cell>
          <cell r="B389" t="str">
            <v xml:space="preserve">    其他教育管理事务支出</v>
          </cell>
          <cell r="C389">
            <v>928</v>
          </cell>
        </row>
        <row r="390">
          <cell r="A390">
            <v>20502</v>
          </cell>
          <cell r="B390" t="str">
            <v xml:space="preserve">  普通教育</v>
          </cell>
          <cell r="C390">
            <v>125661</v>
          </cell>
        </row>
        <row r="391">
          <cell r="A391">
            <v>2050201</v>
          </cell>
          <cell r="B391" t="str">
            <v xml:space="preserve">    学前教育</v>
          </cell>
          <cell r="C391">
            <v>3895</v>
          </cell>
        </row>
        <row r="392">
          <cell r="A392">
            <v>2050202</v>
          </cell>
          <cell r="B392" t="str">
            <v xml:space="preserve">    小学教育</v>
          </cell>
          <cell r="C392">
            <v>63562</v>
          </cell>
        </row>
        <row r="393">
          <cell r="A393">
            <v>2050203</v>
          </cell>
          <cell r="B393" t="str">
            <v xml:space="preserve">    初中教育</v>
          </cell>
          <cell r="C393">
            <v>39614</v>
          </cell>
        </row>
        <row r="394">
          <cell r="A394">
            <v>2050204</v>
          </cell>
          <cell r="B394" t="str">
            <v xml:space="preserve">    高中教育</v>
          </cell>
          <cell r="C394">
            <v>18062</v>
          </cell>
        </row>
        <row r="395">
          <cell r="A395">
            <v>2050205</v>
          </cell>
          <cell r="B395" t="str">
            <v xml:space="preserve">    高等教育</v>
          </cell>
          <cell r="C395">
            <v>0</v>
          </cell>
        </row>
        <row r="396">
          <cell r="A396">
            <v>2050299</v>
          </cell>
          <cell r="B396" t="str">
            <v xml:space="preserve">    其他普通教育支出</v>
          </cell>
          <cell r="C396">
            <v>528</v>
          </cell>
        </row>
        <row r="397">
          <cell r="A397">
            <v>20503</v>
          </cell>
          <cell r="B397" t="str">
            <v xml:space="preserve">  职业教育</v>
          </cell>
          <cell r="C397">
            <v>7578</v>
          </cell>
        </row>
        <row r="398">
          <cell r="A398">
            <v>2050301</v>
          </cell>
          <cell r="B398" t="str">
            <v xml:space="preserve">    初等职业教育</v>
          </cell>
          <cell r="C398">
            <v>0</v>
          </cell>
        </row>
        <row r="399">
          <cell r="A399">
            <v>2050302</v>
          </cell>
          <cell r="B399" t="str">
            <v xml:space="preserve">    中等职业教育</v>
          </cell>
          <cell r="C399">
            <v>7479</v>
          </cell>
        </row>
        <row r="400">
          <cell r="A400">
            <v>2050303</v>
          </cell>
          <cell r="B400" t="str">
            <v xml:space="preserve">    技校教育</v>
          </cell>
          <cell r="C400">
            <v>99</v>
          </cell>
        </row>
        <row r="401">
          <cell r="A401">
            <v>2050305</v>
          </cell>
          <cell r="B401" t="str">
            <v xml:space="preserve">    高等职业教育</v>
          </cell>
          <cell r="C401">
            <v>0</v>
          </cell>
        </row>
        <row r="402">
          <cell r="A402">
            <v>2050399</v>
          </cell>
          <cell r="B402" t="str">
            <v xml:space="preserve">    其他职业教育支出</v>
          </cell>
          <cell r="C402">
            <v>0</v>
          </cell>
        </row>
        <row r="403">
          <cell r="A403">
            <v>20504</v>
          </cell>
          <cell r="B403" t="str">
            <v xml:space="preserve">  成人教育</v>
          </cell>
          <cell r="C403">
            <v>0</v>
          </cell>
        </row>
        <row r="404">
          <cell r="A404">
            <v>2050401</v>
          </cell>
          <cell r="B404" t="str">
            <v xml:space="preserve">    成人初等教育</v>
          </cell>
          <cell r="C404">
            <v>0</v>
          </cell>
        </row>
        <row r="405">
          <cell r="A405">
            <v>2050402</v>
          </cell>
          <cell r="B405" t="str">
            <v xml:space="preserve">    成人中等教育</v>
          </cell>
          <cell r="C405">
            <v>0</v>
          </cell>
        </row>
        <row r="406">
          <cell r="A406">
            <v>2050403</v>
          </cell>
          <cell r="B406" t="str">
            <v xml:space="preserve">    成人高等教育</v>
          </cell>
          <cell r="C406">
            <v>0</v>
          </cell>
        </row>
        <row r="407">
          <cell r="A407">
            <v>2050404</v>
          </cell>
          <cell r="B407" t="str">
            <v xml:space="preserve">    成人广播电视教育</v>
          </cell>
          <cell r="C407">
            <v>0</v>
          </cell>
        </row>
        <row r="408">
          <cell r="A408">
            <v>2050499</v>
          </cell>
          <cell r="B408" t="str">
            <v xml:space="preserve">    其他成人教育支出</v>
          </cell>
          <cell r="C408">
            <v>0</v>
          </cell>
        </row>
        <row r="409">
          <cell r="A409">
            <v>20505</v>
          </cell>
          <cell r="B409" t="str">
            <v xml:space="preserve">  广播电视教育</v>
          </cell>
          <cell r="C409">
            <v>0</v>
          </cell>
        </row>
        <row r="410">
          <cell r="A410">
            <v>2050501</v>
          </cell>
          <cell r="B410" t="str">
            <v xml:space="preserve">    广播电视学校</v>
          </cell>
          <cell r="C410">
            <v>0</v>
          </cell>
        </row>
        <row r="411">
          <cell r="A411">
            <v>2050502</v>
          </cell>
          <cell r="B411" t="str">
            <v xml:space="preserve">    教育电视台</v>
          </cell>
          <cell r="C411">
            <v>0</v>
          </cell>
        </row>
        <row r="412">
          <cell r="A412">
            <v>2050599</v>
          </cell>
          <cell r="B412" t="str">
            <v xml:space="preserve">    其他广播电视教育支出</v>
          </cell>
          <cell r="C412">
            <v>0</v>
          </cell>
        </row>
        <row r="413">
          <cell r="A413">
            <v>20506</v>
          </cell>
          <cell r="B413" t="str">
            <v xml:space="preserve">  留学教育</v>
          </cell>
          <cell r="C413">
            <v>0</v>
          </cell>
        </row>
        <row r="414">
          <cell r="A414">
            <v>2050601</v>
          </cell>
          <cell r="B414" t="str">
            <v xml:space="preserve">    出国留学教育</v>
          </cell>
          <cell r="C414">
            <v>0</v>
          </cell>
        </row>
        <row r="415">
          <cell r="A415">
            <v>2050602</v>
          </cell>
          <cell r="B415" t="str">
            <v xml:space="preserve">    来华留学教育</v>
          </cell>
          <cell r="C415">
            <v>0</v>
          </cell>
        </row>
        <row r="416">
          <cell r="A416">
            <v>2050699</v>
          </cell>
          <cell r="B416" t="str">
            <v xml:space="preserve">    其他留学教育支出</v>
          </cell>
          <cell r="C416">
            <v>0</v>
          </cell>
        </row>
        <row r="417">
          <cell r="A417">
            <v>20507</v>
          </cell>
          <cell r="B417" t="str">
            <v xml:space="preserve">  特殊教育</v>
          </cell>
          <cell r="C417">
            <v>373</v>
          </cell>
        </row>
        <row r="418">
          <cell r="A418">
            <v>2050701</v>
          </cell>
          <cell r="B418" t="str">
            <v xml:space="preserve">    特殊学校教育</v>
          </cell>
          <cell r="C418">
            <v>373</v>
          </cell>
        </row>
        <row r="419">
          <cell r="A419">
            <v>2050702</v>
          </cell>
          <cell r="B419" t="str">
            <v xml:space="preserve">    工读学校教育</v>
          </cell>
          <cell r="C419">
            <v>0</v>
          </cell>
        </row>
        <row r="420">
          <cell r="A420">
            <v>2050799</v>
          </cell>
          <cell r="B420" t="str">
            <v xml:space="preserve">    其他特殊教育支出</v>
          </cell>
          <cell r="C420">
            <v>0</v>
          </cell>
        </row>
        <row r="421">
          <cell r="A421">
            <v>20508</v>
          </cell>
          <cell r="B421" t="str">
            <v xml:space="preserve">  进修及培训</v>
          </cell>
          <cell r="C421">
            <v>5941</v>
          </cell>
        </row>
        <row r="422">
          <cell r="A422">
            <v>2050801</v>
          </cell>
          <cell r="B422" t="str">
            <v xml:space="preserve">    教师进修</v>
          </cell>
          <cell r="C422">
            <v>1495</v>
          </cell>
        </row>
        <row r="423">
          <cell r="A423">
            <v>2050802</v>
          </cell>
          <cell r="B423" t="str">
            <v xml:space="preserve">    干部教育</v>
          </cell>
          <cell r="C423">
            <v>4446</v>
          </cell>
        </row>
        <row r="424">
          <cell r="A424">
            <v>2050803</v>
          </cell>
          <cell r="B424" t="str">
            <v xml:space="preserve">    培训支出</v>
          </cell>
          <cell r="C424">
            <v>0</v>
          </cell>
        </row>
        <row r="425">
          <cell r="A425">
            <v>2050804</v>
          </cell>
          <cell r="B425" t="str">
            <v xml:space="preserve">    退役士兵能力提升</v>
          </cell>
          <cell r="C425">
            <v>0</v>
          </cell>
        </row>
        <row r="426">
          <cell r="A426">
            <v>2050899</v>
          </cell>
          <cell r="B426" t="str">
            <v xml:space="preserve">    其他进修及培训</v>
          </cell>
          <cell r="C426">
            <v>0</v>
          </cell>
        </row>
        <row r="427">
          <cell r="A427">
            <v>20509</v>
          </cell>
          <cell r="B427" t="str">
            <v xml:space="preserve">  教育费附加安排的支出</v>
          </cell>
          <cell r="C427">
            <v>0</v>
          </cell>
        </row>
        <row r="428">
          <cell r="A428">
            <v>2050901</v>
          </cell>
          <cell r="B428" t="str">
            <v xml:space="preserve">    农村中小学校舍建设</v>
          </cell>
          <cell r="C428">
            <v>0</v>
          </cell>
        </row>
        <row r="429">
          <cell r="A429">
            <v>2050902</v>
          </cell>
          <cell r="B429" t="str">
            <v xml:space="preserve">    农村中小学教学设施</v>
          </cell>
          <cell r="C429">
            <v>0</v>
          </cell>
        </row>
        <row r="430">
          <cell r="A430">
            <v>2050903</v>
          </cell>
          <cell r="B430" t="str">
            <v xml:space="preserve">    城市中小学校舍建设</v>
          </cell>
          <cell r="C430">
            <v>0</v>
          </cell>
        </row>
        <row r="431">
          <cell r="A431">
            <v>2050904</v>
          </cell>
          <cell r="B431" t="str">
            <v xml:space="preserve">    城市中小学教学设施</v>
          </cell>
          <cell r="C431">
            <v>0</v>
          </cell>
        </row>
        <row r="432">
          <cell r="A432">
            <v>2050905</v>
          </cell>
          <cell r="B432" t="str">
            <v xml:space="preserve">    中等职业学校教学设施</v>
          </cell>
          <cell r="C432">
            <v>0</v>
          </cell>
        </row>
        <row r="433">
          <cell r="A433">
            <v>2050999</v>
          </cell>
          <cell r="B433" t="str">
            <v xml:space="preserve">    其他教育费附加安排的支出</v>
          </cell>
          <cell r="C433">
            <v>0</v>
          </cell>
        </row>
        <row r="434">
          <cell r="A434">
            <v>20599</v>
          </cell>
          <cell r="B434" t="str">
            <v xml:space="preserve">  其他教育支出(款)</v>
          </cell>
          <cell r="C434">
            <v>521</v>
          </cell>
        </row>
        <row r="435">
          <cell r="A435">
            <v>2059999</v>
          </cell>
          <cell r="B435" t="str">
            <v xml:space="preserve">    其他教育支出(项)</v>
          </cell>
          <cell r="C435">
            <v>521</v>
          </cell>
        </row>
        <row r="436">
          <cell r="A436">
            <v>206</v>
          </cell>
          <cell r="B436" t="str">
            <v>科学技术支出</v>
          </cell>
          <cell r="C436">
            <v>1896</v>
          </cell>
        </row>
        <row r="437">
          <cell r="A437">
            <v>20601</v>
          </cell>
          <cell r="B437" t="str">
            <v xml:space="preserve">  科学技术管理事务</v>
          </cell>
          <cell r="C437">
            <v>133</v>
          </cell>
        </row>
        <row r="438">
          <cell r="A438">
            <v>2060101</v>
          </cell>
          <cell r="B438" t="str">
            <v xml:space="preserve">    行政运行</v>
          </cell>
          <cell r="C438">
            <v>113</v>
          </cell>
        </row>
        <row r="439">
          <cell r="A439">
            <v>2060102</v>
          </cell>
          <cell r="B439" t="str">
            <v xml:space="preserve">    一般行政管理事务</v>
          </cell>
          <cell r="C439">
            <v>0</v>
          </cell>
        </row>
        <row r="440">
          <cell r="A440">
            <v>2060103</v>
          </cell>
          <cell r="B440" t="str">
            <v xml:space="preserve">    机关服务</v>
          </cell>
          <cell r="C440">
            <v>0</v>
          </cell>
        </row>
        <row r="441">
          <cell r="A441">
            <v>2060199</v>
          </cell>
          <cell r="B441" t="str">
            <v xml:space="preserve">    其他科学技术管理事务支出</v>
          </cell>
          <cell r="C441">
            <v>20</v>
          </cell>
        </row>
        <row r="442">
          <cell r="A442">
            <v>20602</v>
          </cell>
          <cell r="B442" t="str">
            <v xml:space="preserve">  基础研究</v>
          </cell>
          <cell r="C442">
            <v>0</v>
          </cell>
        </row>
        <row r="443">
          <cell r="A443">
            <v>2060201</v>
          </cell>
          <cell r="B443" t="str">
            <v xml:space="preserve">    机构运行</v>
          </cell>
          <cell r="C443">
            <v>0</v>
          </cell>
        </row>
        <row r="444">
          <cell r="A444">
            <v>2060203</v>
          </cell>
          <cell r="B444" t="str">
            <v xml:space="preserve">    自然科学基金</v>
          </cell>
          <cell r="C444">
            <v>0</v>
          </cell>
        </row>
        <row r="445">
          <cell r="A445">
            <v>2060204</v>
          </cell>
          <cell r="B445" t="str">
            <v xml:space="preserve">    实验室及相关设施</v>
          </cell>
          <cell r="C445">
            <v>0</v>
          </cell>
        </row>
        <row r="446">
          <cell r="A446">
            <v>2060205</v>
          </cell>
          <cell r="B446" t="str">
            <v xml:space="preserve">    重大科学工程</v>
          </cell>
          <cell r="C446">
            <v>0</v>
          </cell>
        </row>
        <row r="447">
          <cell r="A447">
            <v>2060206</v>
          </cell>
          <cell r="B447" t="str">
            <v xml:space="preserve">    专项基础科研</v>
          </cell>
          <cell r="C447">
            <v>0</v>
          </cell>
        </row>
        <row r="448">
          <cell r="A448">
            <v>2060207</v>
          </cell>
          <cell r="B448" t="str">
            <v xml:space="preserve">    专项技术基础</v>
          </cell>
          <cell r="C448">
            <v>0</v>
          </cell>
        </row>
        <row r="449">
          <cell r="A449">
            <v>2060208</v>
          </cell>
          <cell r="B449" t="str">
            <v xml:space="preserve">    科技人才队伍建设</v>
          </cell>
          <cell r="C449">
            <v>0</v>
          </cell>
        </row>
        <row r="450">
          <cell r="A450">
            <v>2060299</v>
          </cell>
          <cell r="B450" t="str">
            <v xml:space="preserve">    其他基础研究支出</v>
          </cell>
          <cell r="C450">
            <v>0</v>
          </cell>
        </row>
        <row r="451">
          <cell r="A451">
            <v>20603</v>
          </cell>
          <cell r="B451" t="str">
            <v xml:space="preserve">  应用研究</v>
          </cell>
          <cell r="C451">
            <v>0</v>
          </cell>
        </row>
        <row r="452">
          <cell r="A452">
            <v>2060301</v>
          </cell>
          <cell r="B452" t="str">
            <v xml:space="preserve">    机构运行</v>
          </cell>
          <cell r="C452">
            <v>0</v>
          </cell>
        </row>
        <row r="453">
          <cell r="A453">
            <v>2060302</v>
          </cell>
          <cell r="B453" t="str">
            <v xml:space="preserve">    社会公益研究</v>
          </cell>
          <cell r="C453">
            <v>0</v>
          </cell>
        </row>
        <row r="454">
          <cell r="A454">
            <v>2060303</v>
          </cell>
          <cell r="B454" t="str">
            <v xml:space="preserve">    高技术研究</v>
          </cell>
          <cell r="C454">
            <v>0</v>
          </cell>
        </row>
        <row r="455">
          <cell r="A455">
            <v>2060304</v>
          </cell>
          <cell r="B455" t="str">
            <v xml:space="preserve">    专项科研试制</v>
          </cell>
          <cell r="C455">
            <v>0</v>
          </cell>
        </row>
        <row r="456">
          <cell r="A456">
            <v>2060399</v>
          </cell>
          <cell r="B456" t="str">
            <v xml:space="preserve">    其他应用研究支出</v>
          </cell>
          <cell r="C456">
            <v>0</v>
          </cell>
        </row>
        <row r="457">
          <cell r="A457">
            <v>20604</v>
          </cell>
          <cell r="B457" t="str">
            <v xml:space="preserve">  技术研究与开发</v>
          </cell>
          <cell r="C457">
            <v>40</v>
          </cell>
        </row>
        <row r="458">
          <cell r="A458">
            <v>2060401</v>
          </cell>
          <cell r="B458" t="str">
            <v xml:space="preserve">    机构运行</v>
          </cell>
          <cell r="C458">
            <v>0</v>
          </cell>
        </row>
        <row r="459">
          <cell r="A459">
            <v>2060404</v>
          </cell>
          <cell r="B459" t="str">
            <v xml:space="preserve">    科技成果转化与扩散</v>
          </cell>
          <cell r="C459">
            <v>17</v>
          </cell>
        </row>
        <row r="460">
          <cell r="A460">
            <v>2060405</v>
          </cell>
          <cell r="B460" t="str">
            <v xml:space="preserve">    共性技术研究与开发</v>
          </cell>
          <cell r="C460">
            <v>0</v>
          </cell>
        </row>
        <row r="461">
          <cell r="A461">
            <v>2060499</v>
          </cell>
          <cell r="B461" t="str">
            <v xml:space="preserve">    其他技术研究与开发支出</v>
          </cell>
          <cell r="C461">
            <v>23</v>
          </cell>
        </row>
        <row r="462">
          <cell r="A462">
            <v>20605</v>
          </cell>
          <cell r="B462" t="str">
            <v xml:space="preserve">  科技条件与服务</v>
          </cell>
          <cell r="C462">
            <v>0</v>
          </cell>
        </row>
        <row r="463">
          <cell r="A463">
            <v>2060501</v>
          </cell>
          <cell r="B463" t="str">
            <v xml:space="preserve">    机构运行</v>
          </cell>
          <cell r="C463">
            <v>0</v>
          </cell>
        </row>
        <row r="464">
          <cell r="A464">
            <v>2060502</v>
          </cell>
          <cell r="B464" t="str">
            <v xml:space="preserve">    技术创新服务体系</v>
          </cell>
          <cell r="C464">
            <v>0</v>
          </cell>
        </row>
        <row r="465">
          <cell r="A465">
            <v>2060503</v>
          </cell>
          <cell r="B465" t="str">
            <v xml:space="preserve">    科技条件专项</v>
          </cell>
          <cell r="C465">
            <v>0</v>
          </cell>
        </row>
        <row r="466">
          <cell r="A466">
            <v>2060599</v>
          </cell>
          <cell r="B466" t="str">
            <v xml:space="preserve">    其他科技条件与服务支出</v>
          </cell>
          <cell r="C466">
            <v>0</v>
          </cell>
        </row>
        <row r="467">
          <cell r="A467">
            <v>20606</v>
          </cell>
          <cell r="B467" t="str">
            <v xml:space="preserve">  社会科学</v>
          </cell>
          <cell r="C467">
            <v>0</v>
          </cell>
        </row>
        <row r="468">
          <cell r="A468">
            <v>2060601</v>
          </cell>
          <cell r="B468" t="str">
            <v xml:space="preserve">    社会科学研究机构</v>
          </cell>
          <cell r="C468">
            <v>0</v>
          </cell>
        </row>
        <row r="469">
          <cell r="A469">
            <v>2060602</v>
          </cell>
          <cell r="B469" t="str">
            <v xml:space="preserve">    社会科学研究</v>
          </cell>
          <cell r="C469">
            <v>0</v>
          </cell>
        </row>
        <row r="470">
          <cell r="A470">
            <v>2060603</v>
          </cell>
          <cell r="B470" t="str">
            <v xml:space="preserve">    社科基金支出</v>
          </cell>
          <cell r="C470">
            <v>0</v>
          </cell>
        </row>
        <row r="471">
          <cell r="A471">
            <v>2060699</v>
          </cell>
          <cell r="B471" t="str">
            <v xml:space="preserve">    其他社会科学支出</v>
          </cell>
          <cell r="C471">
            <v>0</v>
          </cell>
        </row>
        <row r="472">
          <cell r="A472">
            <v>20607</v>
          </cell>
          <cell r="B472" t="str">
            <v xml:space="preserve">  科学技术普及</v>
          </cell>
          <cell r="C472">
            <v>184</v>
          </cell>
        </row>
        <row r="473">
          <cell r="A473">
            <v>2060701</v>
          </cell>
          <cell r="B473" t="str">
            <v xml:space="preserve">    机构运行</v>
          </cell>
          <cell r="C473">
            <v>121</v>
          </cell>
        </row>
        <row r="474">
          <cell r="A474">
            <v>2060702</v>
          </cell>
          <cell r="B474" t="str">
            <v xml:space="preserve">    科普活动</v>
          </cell>
          <cell r="C474">
            <v>11</v>
          </cell>
        </row>
        <row r="475">
          <cell r="A475">
            <v>2060703</v>
          </cell>
          <cell r="B475" t="str">
            <v xml:space="preserve">    青少年科技活动</v>
          </cell>
          <cell r="C475">
            <v>45</v>
          </cell>
        </row>
        <row r="476">
          <cell r="A476">
            <v>2060704</v>
          </cell>
          <cell r="B476" t="str">
            <v xml:space="preserve">    学术交流活动</v>
          </cell>
          <cell r="C476">
            <v>0</v>
          </cell>
        </row>
        <row r="477">
          <cell r="A477">
            <v>2060705</v>
          </cell>
          <cell r="B477" t="str">
            <v xml:space="preserve">    科技馆站</v>
          </cell>
          <cell r="C477">
            <v>0</v>
          </cell>
        </row>
        <row r="478">
          <cell r="A478">
            <v>2060799</v>
          </cell>
          <cell r="B478" t="str">
            <v xml:space="preserve">    其他科学技术普及支出</v>
          </cell>
          <cell r="C478">
            <v>7</v>
          </cell>
        </row>
        <row r="479">
          <cell r="A479">
            <v>20608</v>
          </cell>
          <cell r="B479" t="str">
            <v xml:space="preserve">  科技交流与合作</v>
          </cell>
          <cell r="C479">
            <v>0</v>
          </cell>
        </row>
        <row r="480">
          <cell r="A480">
            <v>2060801</v>
          </cell>
          <cell r="B480" t="str">
            <v xml:space="preserve">    国际交流与合作</v>
          </cell>
          <cell r="C480">
            <v>0</v>
          </cell>
        </row>
        <row r="481">
          <cell r="A481">
            <v>2060802</v>
          </cell>
          <cell r="B481" t="str">
            <v xml:space="preserve">    重大科技合作项目</v>
          </cell>
          <cell r="C481">
            <v>0</v>
          </cell>
        </row>
        <row r="482">
          <cell r="A482">
            <v>2060899</v>
          </cell>
          <cell r="B482" t="str">
            <v xml:space="preserve">    其他科技交流与合作支出</v>
          </cell>
          <cell r="C482">
            <v>0</v>
          </cell>
        </row>
        <row r="483">
          <cell r="A483">
            <v>20609</v>
          </cell>
          <cell r="B483" t="str">
            <v xml:space="preserve">  科技重大项目</v>
          </cell>
          <cell r="C483">
            <v>1144</v>
          </cell>
        </row>
        <row r="484">
          <cell r="A484">
            <v>2060901</v>
          </cell>
          <cell r="B484" t="str">
            <v xml:space="preserve">    科技重大专项</v>
          </cell>
          <cell r="C484">
            <v>0</v>
          </cell>
        </row>
        <row r="485">
          <cell r="A485">
            <v>2060902</v>
          </cell>
          <cell r="B485" t="str">
            <v xml:space="preserve">    重点研发计划</v>
          </cell>
          <cell r="C485">
            <v>1144</v>
          </cell>
        </row>
        <row r="486">
          <cell r="A486">
            <v>2060999</v>
          </cell>
          <cell r="B486" t="str">
            <v xml:space="preserve">    其他科技重大项目</v>
          </cell>
          <cell r="C486">
            <v>0</v>
          </cell>
        </row>
        <row r="487">
          <cell r="A487">
            <v>20699</v>
          </cell>
          <cell r="B487" t="str">
            <v xml:space="preserve">  其他科学技术支出(款)</v>
          </cell>
          <cell r="C487">
            <v>395</v>
          </cell>
        </row>
        <row r="488">
          <cell r="A488">
            <v>2069901</v>
          </cell>
          <cell r="B488" t="str">
            <v xml:space="preserve">    科技奖励</v>
          </cell>
          <cell r="C488">
            <v>88</v>
          </cell>
        </row>
        <row r="489">
          <cell r="A489">
            <v>2069902</v>
          </cell>
          <cell r="B489" t="str">
            <v xml:space="preserve">    核应急</v>
          </cell>
          <cell r="C489">
            <v>0</v>
          </cell>
        </row>
        <row r="490">
          <cell r="A490">
            <v>2069903</v>
          </cell>
          <cell r="B490" t="str">
            <v xml:space="preserve">    转制科研机构</v>
          </cell>
          <cell r="C490">
            <v>0</v>
          </cell>
        </row>
        <row r="491">
          <cell r="A491">
            <v>2069999</v>
          </cell>
          <cell r="B491" t="str">
            <v xml:space="preserve">    其他科学技术支出(项)</v>
          </cell>
          <cell r="C491">
            <v>307</v>
          </cell>
        </row>
        <row r="492">
          <cell r="A492">
            <v>207</v>
          </cell>
          <cell r="B492" t="str">
            <v>文化旅游体育与传媒支出</v>
          </cell>
          <cell r="C492">
            <v>10513</v>
          </cell>
        </row>
        <row r="493">
          <cell r="A493">
            <v>20701</v>
          </cell>
          <cell r="B493" t="str">
            <v xml:space="preserve">  文化和旅游</v>
          </cell>
          <cell r="C493">
            <v>8080</v>
          </cell>
        </row>
        <row r="494">
          <cell r="A494">
            <v>2070101</v>
          </cell>
          <cell r="B494" t="str">
            <v xml:space="preserve">    行政运行</v>
          </cell>
          <cell r="C494">
            <v>808</v>
          </cell>
        </row>
        <row r="495">
          <cell r="A495">
            <v>2070102</v>
          </cell>
          <cell r="B495" t="str">
            <v xml:space="preserve">    一般行政管理事务</v>
          </cell>
          <cell r="C495">
            <v>0</v>
          </cell>
        </row>
        <row r="496">
          <cell r="A496">
            <v>2070103</v>
          </cell>
          <cell r="B496" t="str">
            <v xml:space="preserve">    机关服务</v>
          </cell>
          <cell r="C496">
            <v>0</v>
          </cell>
        </row>
        <row r="497">
          <cell r="A497">
            <v>2070104</v>
          </cell>
          <cell r="B497" t="str">
            <v xml:space="preserve">    图书馆</v>
          </cell>
          <cell r="C497">
            <v>143</v>
          </cell>
        </row>
        <row r="498">
          <cell r="A498">
            <v>2070105</v>
          </cell>
          <cell r="B498" t="str">
            <v xml:space="preserve">    文化展示及纪念机构</v>
          </cell>
          <cell r="C498">
            <v>0</v>
          </cell>
        </row>
        <row r="499">
          <cell r="A499">
            <v>2070106</v>
          </cell>
          <cell r="B499" t="str">
            <v xml:space="preserve">    艺术表演场所</v>
          </cell>
          <cell r="C499">
            <v>0</v>
          </cell>
        </row>
        <row r="500">
          <cell r="A500">
            <v>2070107</v>
          </cell>
          <cell r="B500" t="str">
            <v xml:space="preserve">    艺术表演团体</v>
          </cell>
          <cell r="C500">
            <v>0</v>
          </cell>
        </row>
        <row r="501">
          <cell r="A501">
            <v>2070108</v>
          </cell>
          <cell r="B501" t="str">
            <v xml:space="preserve">    文化活动</v>
          </cell>
          <cell r="C501">
            <v>0</v>
          </cell>
        </row>
        <row r="502">
          <cell r="A502">
            <v>2070109</v>
          </cell>
          <cell r="B502" t="str">
            <v xml:space="preserve">    群众文化</v>
          </cell>
          <cell r="C502">
            <v>1867</v>
          </cell>
        </row>
        <row r="503">
          <cell r="A503">
            <v>2070110</v>
          </cell>
          <cell r="B503" t="str">
            <v xml:space="preserve">    文化和旅游交流与合作</v>
          </cell>
          <cell r="C503">
            <v>0</v>
          </cell>
        </row>
        <row r="504">
          <cell r="A504">
            <v>2070111</v>
          </cell>
          <cell r="B504" t="str">
            <v xml:space="preserve">    文化创作与保护</v>
          </cell>
          <cell r="C504">
            <v>182</v>
          </cell>
        </row>
        <row r="505">
          <cell r="A505">
            <v>2070112</v>
          </cell>
          <cell r="B505" t="str">
            <v xml:space="preserve">    文化和旅游市场管理</v>
          </cell>
          <cell r="C505">
            <v>2147</v>
          </cell>
        </row>
        <row r="506">
          <cell r="A506">
            <v>2070113</v>
          </cell>
          <cell r="B506" t="str">
            <v xml:space="preserve">    旅游宣传</v>
          </cell>
          <cell r="C506">
            <v>769</v>
          </cell>
        </row>
        <row r="507">
          <cell r="A507">
            <v>2070114</v>
          </cell>
          <cell r="B507" t="str">
            <v xml:space="preserve">    文化和旅游管理事务</v>
          </cell>
          <cell r="C507">
            <v>107</v>
          </cell>
        </row>
        <row r="508">
          <cell r="A508">
            <v>2070199</v>
          </cell>
          <cell r="B508" t="str">
            <v xml:space="preserve">    其他文化和旅游支出</v>
          </cell>
          <cell r="C508">
            <v>2057</v>
          </cell>
        </row>
        <row r="509">
          <cell r="A509">
            <v>20702</v>
          </cell>
          <cell r="B509" t="str">
            <v xml:space="preserve">  文物</v>
          </cell>
          <cell r="C509">
            <v>141</v>
          </cell>
        </row>
        <row r="510">
          <cell r="A510">
            <v>2070201</v>
          </cell>
          <cell r="B510" t="str">
            <v xml:space="preserve">    行政运行</v>
          </cell>
          <cell r="C510">
            <v>0</v>
          </cell>
        </row>
        <row r="511">
          <cell r="A511">
            <v>2070202</v>
          </cell>
          <cell r="B511" t="str">
            <v xml:space="preserve">    一般行政管理事务</v>
          </cell>
          <cell r="C511">
            <v>0</v>
          </cell>
        </row>
        <row r="512">
          <cell r="A512">
            <v>2070203</v>
          </cell>
          <cell r="B512" t="str">
            <v xml:space="preserve">    机关服务</v>
          </cell>
          <cell r="C512">
            <v>0</v>
          </cell>
        </row>
        <row r="513">
          <cell r="A513">
            <v>2070204</v>
          </cell>
          <cell r="B513" t="str">
            <v xml:space="preserve">    文物保护</v>
          </cell>
          <cell r="C513">
            <v>141</v>
          </cell>
        </row>
        <row r="514">
          <cell r="A514">
            <v>2070205</v>
          </cell>
          <cell r="B514" t="str">
            <v xml:space="preserve">    博物馆</v>
          </cell>
          <cell r="C514">
            <v>0</v>
          </cell>
        </row>
        <row r="515">
          <cell r="A515">
            <v>2070206</v>
          </cell>
          <cell r="B515" t="str">
            <v xml:space="preserve">    历史名城与古迹</v>
          </cell>
          <cell r="C515">
            <v>0</v>
          </cell>
        </row>
        <row r="516">
          <cell r="A516">
            <v>2070299</v>
          </cell>
          <cell r="B516" t="str">
            <v xml:space="preserve">    其他文物支出</v>
          </cell>
          <cell r="C516">
            <v>0</v>
          </cell>
        </row>
        <row r="517">
          <cell r="A517">
            <v>20703</v>
          </cell>
          <cell r="B517" t="str">
            <v xml:space="preserve">  体育</v>
          </cell>
          <cell r="C517">
            <v>397</v>
          </cell>
        </row>
        <row r="518">
          <cell r="A518">
            <v>2070301</v>
          </cell>
          <cell r="B518" t="str">
            <v xml:space="preserve">    行政运行</v>
          </cell>
          <cell r="C518">
            <v>0</v>
          </cell>
        </row>
        <row r="519">
          <cell r="A519">
            <v>2070302</v>
          </cell>
          <cell r="B519" t="str">
            <v xml:space="preserve">    一般行政管理事务</v>
          </cell>
          <cell r="C519">
            <v>0</v>
          </cell>
        </row>
        <row r="520">
          <cell r="A520">
            <v>2070303</v>
          </cell>
          <cell r="B520" t="str">
            <v xml:space="preserve">    机关服务</v>
          </cell>
          <cell r="C520">
            <v>0</v>
          </cell>
        </row>
        <row r="521">
          <cell r="A521">
            <v>2070304</v>
          </cell>
          <cell r="B521" t="str">
            <v xml:space="preserve">    运动项目管理</v>
          </cell>
          <cell r="C521">
            <v>0</v>
          </cell>
        </row>
        <row r="522">
          <cell r="A522">
            <v>2070305</v>
          </cell>
          <cell r="B522" t="str">
            <v xml:space="preserve">    体育竞赛</v>
          </cell>
          <cell r="C522">
            <v>0</v>
          </cell>
        </row>
        <row r="523">
          <cell r="A523">
            <v>2070306</v>
          </cell>
          <cell r="B523" t="str">
            <v xml:space="preserve">    体育训练</v>
          </cell>
          <cell r="C523">
            <v>0</v>
          </cell>
        </row>
        <row r="524">
          <cell r="A524">
            <v>2070307</v>
          </cell>
          <cell r="B524" t="str">
            <v xml:space="preserve">    体育场馆</v>
          </cell>
          <cell r="C524">
            <v>258</v>
          </cell>
        </row>
        <row r="525">
          <cell r="A525">
            <v>2070308</v>
          </cell>
          <cell r="B525" t="str">
            <v xml:space="preserve">    群众体育</v>
          </cell>
          <cell r="C525">
            <v>106</v>
          </cell>
        </row>
        <row r="526">
          <cell r="A526">
            <v>2070309</v>
          </cell>
          <cell r="B526" t="str">
            <v xml:space="preserve">    体育交流与合作</v>
          </cell>
          <cell r="C526">
            <v>0</v>
          </cell>
        </row>
        <row r="527">
          <cell r="A527">
            <v>2070399</v>
          </cell>
          <cell r="B527" t="str">
            <v xml:space="preserve">    其他体育支出</v>
          </cell>
          <cell r="C527">
            <v>33</v>
          </cell>
        </row>
        <row r="528">
          <cell r="A528">
            <v>20706</v>
          </cell>
          <cell r="B528" t="str">
            <v xml:space="preserve">  新闻出版电影</v>
          </cell>
          <cell r="C528">
            <v>1426</v>
          </cell>
        </row>
        <row r="529">
          <cell r="A529">
            <v>2070601</v>
          </cell>
          <cell r="B529" t="str">
            <v xml:space="preserve">    行政运行</v>
          </cell>
          <cell r="C529">
            <v>0</v>
          </cell>
        </row>
        <row r="530">
          <cell r="A530">
            <v>2070602</v>
          </cell>
          <cell r="B530" t="str">
            <v xml:space="preserve">    一般行政管理事务</v>
          </cell>
          <cell r="C530">
            <v>0</v>
          </cell>
        </row>
        <row r="531">
          <cell r="A531">
            <v>2070603</v>
          </cell>
          <cell r="B531" t="str">
            <v xml:space="preserve">    机关服务</v>
          </cell>
          <cell r="C531">
            <v>0</v>
          </cell>
        </row>
        <row r="532">
          <cell r="A532">
            <v>2070604</v>
          </cell>
          <cell r="B532" t="str">
            <v xml:space="preserve">    新闻通讯</v>
          </cell>
          <cell r="C532">
            <v>1332</v>
          </cell>
        </row>
        <row r="533">
          <cell r="A533">
            <v>2070605</v>
          </cell>
          <cell r="B533" t="str">
            <v xml:space="preserve">    出版发行</v>
          </cell>
          <cell r="C533">
            <v>43</v>
          </cell>
        </row>
        <row r="534">
          <cell r="A534">
            <v>2070606</v>
          </cell>
          <cell r="B534" t="str">
            <v xml:space="preserve">    版权管理</v>
          </cell>
          <cell r="C534">
            <v>0</v>
          </cell>
        </row>
        <row r="535">
          <cell r="A535">
            <v>2070607</v>
          </cell>
          <cell r="B535" t="str">
            <v xml:space="preserve">    电影</v>
          </cell>
          <cell r="C535">
            <v>51</v>
          </cell>
        </row>
        <row r="536">
          <cell r="A536">
            <v>2070699</v>
          </cell>
          <cell r="B536" t="str">
            <v xml:space="preserve">    其他新闻出版电影支出</v>
          </cell>
          <cell r="C536">
            <v>0</v>
          </cell>
        </row>
        <row r="537">
          <cell r="A537">
            <v>20708</v>
          </cell>
          <cell r="B537" t="str">
            <v xml:space="preserve">  广播电视</v>
          </cell>
          <cell r="C537">
            <v>237</v>
          </cell>
        </row>
        <row r="538">
          <cell r="A538">
            <v>2070801</v>
          </cell>
          <cell r="B538" t="str">
            <v xml:space="preserve">    行政运行</v>
          </cell>
          <cell r="C538">
            <v>0</v>
          </cell>
        </row>
        <row r="539">
          <cell r="A539">
            <v>2070802</v>
          </cell>
          <cell r="B539" t="str">
            <v xml:space="preserve">    一般行政管理事务</v>
          </cell>
          <cell r="C539">
            <v>0</v>
          </cell>
        </row>
        <row r="540">
          <cell r="A540">
            <v>2070803</v>
          </cell>
          <cell r="B540" t="str">
            <v xml:space="preserve">    机关服务</v>
          </cell>
          <cell r="C540">
            <v>0</v>
          </cell>
        </row>
        <row r="541">
          <cell r="A541">
            <v>2070806</v>
          </cell>
          <cell r="B541" t="str">
            <v xml:space="preserve">    监测监管</v>
          </cell>
          <cell r="C541">
            <v>0</v>
          </cell>
        </row>
        <row r="542">
          <cell r="A542">
            <v>2070807</v>
          </cell>
          <cell r="B542" t="str">
            <v xml:space="preserve">    传输发射</v>
          </cell>
          <cell r="C542">
            <v>7</v>
          </cell>
        </row>
        <row r="543">
          <cell r="A543">
            <v>2070808</v>
          </cell>
          <cell r="B543" t="str">
            <v xml:space="preserve">    广播电视事务</v>
          </cell>
          <cell r="C543">
            <v>80</v>
          </cell>
        </row>
        <row r="544">
          <cell r="A544">
            <v>2070899</v>
          </cell>
          <cell r="B544" t="str">
            <v xml:space="preserve">    其他广播电视支出</v>
          </cell>
          <cell r="C544">
            <v>150</v>
          </cell>
        </row>
        <row r="545">
          <cell r="A545">
            <v>20799</v>
          </cell>
          <cell r="B545" t="str">
            <v xml:space="preserve">  其他文化旅游体育与传媒支出(款)</v>
          </cell>
          <cell r="C545">
            <v>232</v>
          </cell>
        </row>
        <row r="546">
          <cell r="A546">
            <v>2079902</v>
          </cell>
          <cell r="B546" t="str">
            <v xml:space="preserve">    宣传文化发展专项支出</v>
          </cell>
          <cell r="C546">
            <v>232</v>
          </cell>
        </row>
        <row r="547">
          <cell r="A547">
            <v>2079903</v>
          </cell>
          <cell r="B547" t="str">
            <v xml:space="preserve">    文化产业发展专项支出</v>
          </cell>
          <cell r="C547">
            <v>0</v>
          </cell>
        </row>
        <row r="548">
          <cell r="A548">
            <v>2079999</v>
          </cell>
          <cell r="B548" t="str">
            <v xml:space="preserve">    其他文化旅游体育与传媒支出(项)</v>
          </cell>
          <cell r="C548">
            <v>0</v>
          </cell>
        </row>
        <row r="549">
          <cell r="A549">
            <v>208</v>
          </cell>
          <cell r="B549" t="str">
            <v>社会保障和就业支出</v>
          </cell>
          <cell r="C549">
            <v>89390</v>
          </cell>
        </row>
        <row r="550">
          <cell r="A550">
            <v>20801</v>
          </cell>
          <cell r="B550" t="str">
            <v xml:space="preserve">  人力资源和社会保障管理事务</v>
          </cell>
          <cell r="C550">
            <v>5083</v>
          </cell>
        </row>
        <row r="551">
          <cell r="A551">
            <v>2080101</v>
          </cell>
          <cell r="B551" t="str">
            <v xml:space="preserve">    行政运行</v>
          </cell>
          <cell r="C551">
            <v>1556</v>
          </cell>
        </row>
        <row r="552">
          <cell r="A552">
            <v>2080102</v>
          </cell>
          <cell r="B552" t="str">
            <v xml:space="preserve">    一般行政管理事务</v>
          </cell>
          <cell r="C552">
            <v>0</v>
          </cell>
        </row>
        <row r="553">
          <cell r="A553">
            <v>2080103</v>
          </cell>
          <cell r="B553" t="str">
            <v xml:space="preserve">    机关服务</v>
          </cell>
          <cell r="C553">
            <v>0</v>
          </cell>
        </row>
        <row r="554">
          <cell r="A554">
            <v>2080104</v>
          </cell>
          <cell r="B554" t="str">
            <v xml:space="preserve">    综合业务管理</v>
          </cell>
          <cell r="C554">
            <v>36</v>
          </cell>
        </row>
        <row r="555">
          <cell r="A555">
            <v>2080105</v>
          </cell>
          <cell r="B555" t="str">
            <v xml:space="preserve">    劳动保障监察</v>
          </cell>
          <cell r="C555">
            <v>57</v>
          </cell>
        </row>
        <row r="556">
          <cell r="A556">
            <v>2080106</v>
          </cell>
          <cell r="B556" t="str">
            <v xml:space="preserve">    就业管理事务</v>
          </cell>
          <cell r="C556">
            <v>0</v>
          </cell>
        </row>
        <row r="557">
          <cell r="A557">
            <v>2080107</v>
          </cell>
          <cell r="B557" t="str">
            <v xml:space="preserve">    社会保险业务管理事务</v>
          </cell>
          <cell r="C557">
            <v>0</v>
          </cell>
        </row>
        <row r="558">
          <cell r="A558">
            <v>2080108</v>
          </cell>
          <cell r="B558" t="str">
            <v xml:space="preserve">    信息化建设</v>
          </cell>
          <cell r="C558">
            <v>68</v>
          </cell>
        </row>
        <row r="559">
          <cell r="A559">
            <v>2080109</v>
          </cell>
          <cell r="B559" t="str">
            <v xml:space="preserve">    社会保险经办机构</v>
          </cell>
          <cell r="C559">
            <v>1028</v>
          </cell>
        </row>
        <row r="560">
          <cell r="A560">
            <v>2080110</v>
          </cell>
          <cell r="B560" t="str">
            <v xml:space="preserve">    劳动关系和维权</v>
          </cell>
          <cell r="C560">
            <v>0</v>
          </cell>
        </row>
        <row r="561">
          <cell r="A561">
            <v>2080111</v>
          </cell>
          <cell r="B561" t="str">
            <v xml:space="preserve">    公共就业服务和职业技能鉴定机构</v>
          </cell>
          <cell r="C561">
            <v>0</v>
          </cell>
        </row>
        <row r="562">
          <cell r="A562">
            <v>2080112</v>
          </cell>
          <cell r="B562" t="str">
            <v xml:space="preserve">    劳动人事争议调解仲裁</v>
          </cell>
          <cell r="C562">
            <v>29</v>
          </cell>
        </row>
        <row r="563">
          <cell r="A563">
            <v>2080113</v>
          </cell>
          <cell r="B563" t="str">
            <v xml:space="preserve">    政府特殊津贴</v>
          </cell>
          <cell r="C563">
            <v>0</v>
          </cell>
        </row>
        <row r="564">
          <cell r="A564">
            <v>2080114</v>
          </cell>
          <cell r="B564" t="str">
            <v xml:space="preserve">    资助留学回国人员</v>
          </cell>
          <cell r="C564">
            <v>0</v>
          </cell>
        </row>
        <row r="565">
          <cell r="A565">
            <v>2080115</v>
          </cell>
          <cell r="B565" t="str">
            <v xml:space="preserve">    博士后日常经费</v>
          </cell>
          <cell r="C565">
            <v>0</v>
          </cell>
        </row>
        <row r="566">
          <cell r="A566">
            <v>2080116</v>
          </cell>
          <cell r="B566" t="str">
            <v xml:space="preserve">    引进人才费用</v>
          </cell>
          <cell r="C566">
            <v>0</v>
          </cell>
        </row>
        <row r="567">
          <cell r="A567">
            <v>2080150</v>
          </cell>
          <cell r="B567" t="str">
            <v xml:space="preserve">    事业运行</v>
          </cell>
          <cell r="C567">
            <v>73</v>
          </cell>
        </row>
        <row r="568">
          <cell r="A568">
            <v>2080199</v>
          </cell>
          <cell r="B568" t="str">
            <v xml:space="preserve">    其他人力资源和社会保障管理事务支出</v>
          </cell>
          <cell r="C568">
            <v>2236</v>
          </cell>
        </row>
        <row r="569">
          <cell r="A569">
            <v>20802</v>
          </cell>
          <cell r="B569" t="str">
            <v xml:space="preserve">  民政管理事务</v>
          </cell>
          <cell r="C569">
            <v>3653</v>
          </cell>
        </row>
        <row r="570">
          <cell r="A570">
            <v>2080201</v>
          </cell>
          <cell r="B570" t="str">
            <v xml:space="preserve">    行政运行</v>
          </cell>
          <cell r="C570">
            <v>557</v>
          </cell>
        </row>
        <row r="571">
          <cell r="A571">
            <v>2080202</v>
          </cell>
          <cell r="B571" t="str">
            <v xml:space="preserve">    一般行政管理事务</v>
          </cell>
          <cell r="C571">
            <v>0</v>
          </cell>
        </row>
        <row r="572">
          <cell r="A572">
            <v>2080203</v>
          </cell>
          <cell r="B572" t="str">
            <v xml:space="preserve">    机关服务</v>
          </cell>
          <cell r="C572">
            <v>0</v>
          </cell>
        </row>
        <row r="573">
          <cell r="A573">
            <v>2080206</v>
          </cell>
          <cell r="B573" t="str">
            <v xml:space="preserve">    社会组织管理</v>
          </cell>
          <cell r="C573">
            <v>0</v>
          </cell>
        </row>
        <row r="574">
          <cell r="A574">
            <v>2080207</v>
          </cell>
          <cell r="B574" t="str">
            <v xml:space="preserve">    行政区划和地名管理</v>
          </cell>
          <cell r="C574">
            <v>0</v>
          </cell>
        </row>
        <row r="575">
          <cell r="A575">
            <v>2080208</v>
          </cell>
          <cell r="B575" t="str">
            <v xml:space="preserve">    基层政权建设和社区治理</v>
          </cell>
          <cell r="C575">
            <v>2691</v>
          </cell>
        </row>
        <row r="576">
          <cell r="A576">
            <v>2080299</v>
          </cell>
          <cell r="B576" t="str">
            <v xml:space="preserve">    其他民政管理事务支出</v>
          </cell>
          <cell r="C576">
            <v>405</v>
          </cell>
        </row>
        <row r="577">
          <cell r="A577">
            <v>20804</v>
          </cell>
          <cell r="B577" t="str">
            <v xml:space="preserve">  补充全国社会保障基金</v>
          </cell>
          <cell r="C577">
            <v>0</v>
          </cell>
        </row>
        <row r="578">
          <cell r="A578">
            <v>2080402</v>
          </cell>
          <cell r="B578" t="str">
            <v xml:space="preserve">    用一般公共预算补充基金</v>
          </cell>
          <cell r="C578">
            <v>0</v>
          </cell>
        </row>
        <row r="579">
          <cell r="A579">
            <v>20805</v>
          </cell>
          <cell r="B579" t="str">
            <v xml:space="preserve">  行政事业单位养老支出</v>
          </cell>
          <cell r="C579">
            <v>39805</v>
          </cell>
        </row>
        <row r="580">
          <cell r="A580">
            <v>2080501</v>
          </cell>
          <cell r="B580" t="str">
            <v xml:space="preserve">    行政单位离退休</v>
          </cell>
          <cell r="C580">
            <v>917</v>
          </cell>
        </row>
        <row r="581">
          <cell r="A581">
            <v>2080502</v>
          </cell>
          <cell r="B581" t="str">
            <v xml:space="preserve">    事业单位离退休</v>
          </cell>
          <cell r="C581">
            <v>1892</v>
          </cell>
        </row>
        <row r="582">
          <cell r="A582">
            <v>2080503</v>
          </cell>
          <cell r="B582" t="str">
            <v xml:space="preserve">    离退休人员管理机构</v>
          </cell>
          <cell r="C582">
            <v>0</v>
          </cell>
        </row>
        <row r="583">
          <cell r="A583">
            <v>2080505</v>
          </cell>
          <cell r="B583" t="str">
            <v xml:space="preserve">    机关事业单位基本养老保险缴费支出</v>
          </cell>
          <cell r="C583">
            <v>14622</v>
          </cell>
        </row>
        <row r="584">
          <cell r="A584">
            <v>2080506</v>
          </cell>
          <cell r="B584" t="str">
            <v xml:space="preserve">    机关事业单位职业年金缴费支出</v>
          </cell>
          <cell r="C584">
            <v>7194</v>
          </cell>
        </row>
        <row r="585">
          <cell r="A585">
            <v>2080507</v>
          </cell>
          <cell r="B585" t="str">
            <v xml:space="preserve">    对机关事业单位基本养老保险基金的补助</v>
          </cell>
          <cell r="C585">
            <v>0</v>
          </cell>
        </row>
        <row r="586">
          <cell r="A586">
            <v>2080508</v>
          </cell>
          <cell r="B586" t="str">
            <v xml:space="preserve">    对机关事业单位职业年金的补助</v>
          </cell>
          <cell r="C586">
            <v>0</v>
          </cell>
        </row>
        <row r="587">
          <cell r="A587">
            <v>2080599</v>
          </cell>
          <cell r="B587" t="str">
            <v xml:space="preserve">    其他行政事业单位养老支出</v>
          </cell>
          <cell r="C587">
            <v>15180</v>
          </cell>
        </row>
        <row r="588">
          <cell r="A588">
            <v>20806</v>
          </cell>
          <cell r="B588" t="str">
            <v xml:space="preserve">  企业改革补助</v>
          </cell>
          <cell r="C588">
            <v>0</v>
          </cell>
        </row>
        <row r="589">
          <cell r="A589">
            <v>2080601</v>
          </cell>
          <cell r="B589" t="str">
            <v xml:space="preserve">    企业关闭破产补助</v>
          </cell>
          <cell r="C589">
            <v>0</v>
          </cell>
        </row>
        <row r="590">
          <cell r="A590">
            <v>2080602</v>
          </cell>
          <cell r="B590" t="str">
            <v xml:space="preserve">    厂办大集体改革补助</v>
          </cell>
          <cell r="C590">
            <v>0</v>
          </cell>
        </row>
        <row r="591">
          <cell r="A591">
            <v>2080699</v>
          </cell>
          <cell r="B591" t="str">
            <v xml:space="preserve">    其他企业改革发展补助</v>
          </cell>
          <cell r="C591">
            <v>0</v>
          </cell>
        </row>
        <row r="592">
          <cell r="A592">
            <v>20807</v>
          </cell>
          <cell r="B592" t="str">
            <v xml:space="preserve">  就业补助</v>
          </cell>
          <cell r="C592">
            <v>7635</v>
          </cell>
        </row>
        <row r="593">
          <cell r="A593">
            <v>2080701</v>
          </cell>
          <cell r="B593" t="str">
            <v xml:space="preserve">    就业创业服务补贴</v>
          </cell>
          <cell r="C593">
            <v>2357</v>
          </cell>
        </row>
        <row r="594">
          <cell r="A594">
            <v>2080702</v>
          </cell>
          <cell r="B594" t="str">
            <v xml:space="preserve">    职业培训补贴</v>
          </cell>
          <cell r="C594">
            <v>0</v>
          </cell>
        </row>
        <row r="595">
          <cell r="A595">
            <v>2080704</v>
          </cell>
          <cell r="B595" t="str">
            <v xml:space="preserve">    社会保险补贴</v>
          </cell>
          <cell r="C595">
            <v>68</v>
          </cell>
        </row>
        <row r="596">
          <cell r="A596">
            <v>2080705</v>
          </cell>
          <cell r="B596" t="str">
            <v xml:space="preserve">    公益性岗位补贴</v>
          </cell>
          <cell r="C596">
            <v>2476</v>
          </cell>
        </row>
        <row r="597">
          <cell r="A597">
            <v>2080709</v>
          </cell>
          <cell r="B597" t="str">
            <v xml:space="preserve">    职业技能鉴定补贴</v>
          </cell>
          <cell r="C597">
            <v>24</v>
          </cell>
        </row>
        <row r="598">
          <cell r="A598">
            <v>2080711</v>
          </cell>
          <cell r="B598" t="str">
            <v xml:space="preserve">    就业见习补贴</v>
          </cell>
          <cell r="C598">
            <v>23</v>
          </cell>
        </row>
        <row r="599">
          <cell r="A599">
            <v>2080712</v>
          </cell>
          <cell r="B599" t="str">
            <v xml:space="preserve">    高技能人才培养补助</v>
          </cell>
          <cell r="C599">
            <v>0</v>
          </cell>
        </row>
        <row r="600">
          <cell r="A600">
            <v>2080713</v>
          </cell>
          <cell r="B600" t="str">
            <v xml:space="preserve">    促进创业补贴</v>
          </cell>
          <cell r="C600">
            <v>0</v>
          </cell>
        </row>
        <row r="601">
          <cell r="A601">
            <v>2080799</v>
          </cell>
          <cell r="B601" t="str">
            <v xml:space="preserve">    其他就业补助支出</v>
          </cell>
          <cell r="C601">
            <v>2687</v>
          </cell>
        </row>
        <row r="602">
          <cell r="A602">
            <v>20808</v>
          </cell>
          <cell r="B602" t="str">
            <v xml:space="preserve">  抚恤</v>
          </cell>
          <cell r="C602">
            <v>6634</v>
          </cell>
        </row>
        <row r="603">
          <cell r="A603">
            <v>2080801</v>
          </cell>
          <cell r="B603" t="str">
            <v xml:space="preserve">    死亡抚恤</v>
          </cell>
          <cell r="C603">
            <v>486</v>
          </cell>
        </row>
        <row r="604">
          <cell r="A604">
            <v>2080802</v>
          </cell>
          <cell r="B604" t="str">
            <v xml:space="preserve">    伤残抚恤</v>
          </cell>
          <cell r="C604">
            <v>1103</v>
          </cell>
        </row>
        <row r="605">
          <cell r="A605">
            <v>2080803</v>
          </cell>
          <cell r="B605" t="str">
            <v xml:space="preserve">    在乡复员、退伍军人生活补助</v>
          </cell>
          <cell r="C605">
            <v>30</v>
          </cell>
        </row>
        <row r="606">
          <cell r="A606">
            <v>2080805</v>
          </cell>
          <cell r="B606" t="str">
            <v xml:space="preserve">    义务兵优待</v>
          </cell>
          <cell r="C606">
            <v>156</v>
          </cell>
        </row>
        <row r="607">
          <cell r="A607">
            <v>2080806</v>
          </cell>
          <cell r="B607" t="str">
            <v xml:space="preserve">    农村籍退役士兵老年生活补助</v>
          </cell>
          <cell r="C607">
            <v>0</v>
          </cell>
        </row>
        <row r="608">
          <cell r="A608">
            <v>2080807</v>
          </cell>
          <cell r="B608" t="str">
            <v xml:space="preserve">    光荣院</v>
          </cell>
          <cell r="C608">
            <v>0</v>
          </cell>
        </row>
        <row r="609">
          <cell r="A609">
            <v>2080808</v>
          </cell>
          <cell r="B609" t="str">
            <v xml:space="preserve">    烈士纪念设施管理维护</v>
          </cell>
          <cell r="C609">
            <v>30</v>
          </cell>
        </row>
        <row r="610">
          <cell r="A610">
            <v>2080899</v>
          </cell>
          <cell r="B610" t="str">
            <v xml:space="preserve">    其他优抚支出</v>
          </cell>
          <cell r="C610">
            <v>4829</v>
          </cell>
        </row>
        <row r="611">
          <cell r="A611">
            <v>20809</v>
          </cell>
          <cell r="B611" t="str">
            <v xml:space="preserve">  退役安置</v>
          </cell>
          <cell r="C611">
            <v>1276</v>
          </cell>
        </row>
        <row r="612">
          <cell r="A612">
            <v>2080901</v>
          </cell>
          <cell r="B612" t="str">
            <v xml:space="preserve">    退役士兵安置</v>
          </cell>
          <cell r="C612">
            <v>949</v>
          </cell>
        </row>
        <row r="613">
          <cell r="A613">
            <v>2080902</v>
          </cell>
          <cell r="B613" t="str">
            <v xml:space="preserve">    军队移交政府的离退休人员安置</v>
          </cell>
          <cell r="C613">
            <v>195</v>
          </cell>
        </row>
        <row r="614">
          <cell r="A614">
            <v>2080903</v>
          </cell>
          <cell r="B614" t="str">
            <v xml:space="preserve">    军队移交政府离退休干部管理机构</v>
          </cell>
          <cell r="C614">
            <v>18</v>
          </cell>
        </row>
        <row r="615">
          <cell r="A615">
            <v>2080904</v>
          </cell>
          <cell r="B615" t="str">
            <v xml:space="preserve">    退役士兵管理教育</v>
          </cell>
          <cell r="C615">
            <v>0</v>
          </cell>
        </row>
        <row r="616">
          <cell r="A616">
            <v>2080905</v>
          </cell>
          <cell r="B616" t="str">
            <v xml:space="preserve">    军队转业干部安置</v>
          </cell>
          <cell r="C616">
            <v>114</v>
          </cell>
        </row>
        <row r="617">
          <cell r="A617">
            <v>2080999</v>
          </cell>
          <cell r="B617" t="str">
            <v xml:space="preserve">    其他退役安置支出</v>
          </cell>
          <cell r="C617">
            <v>0</v>
          </cell>
        </row>
        <row r="618">
          <cell r="A618">
            <v>20810</v>
          </cell>
          <cell r="B618" t="str">
            <v xml:space="preserve">  社会福利</v>
          </cell>
          <cell r="C618">
            <v>2462</v>
          </cell>
        </row>
        <row r="619">
          <cell r="A619">
            <v>2081001</v>
          </cell>
          <cell r="B619" t="str">
            <v xml:space="preserve">    儿童福利</v>
          </cell>
          <cell r="C619">
            <v>362</v>
          </cell>
        </row>
        <row r="620">
          <cell r="A620">
            <v>2081002</v>
          </cell>
          <cell r="B620" t="str">
            <v xml:space="preserve">    老年福利</v>
          </cell>
          <cell r="C620">
            <v>935</v>
          </cell>
        </row>
        <row r="621">
          <cell r="A621">
            <v>2081003</v>
          </cell>
          <cell r="B621" t="str">
            <v xml:space="preserve">    康复辅具</v>
          </cell>
          <cell r="C621">
            <v>0</v>
          </cell>
        </row>
        <row r="622">
          <cell r="A622">
            <v>2081004</v>
          </cell>
          <cell r="B622" t="str">
            <v xml:space="preserve">    殡葬</v>
          </cell>
          <cell r="C622">
            <v>319</v>
          </cell>
        </row>
        <row r="623">
          <cell r="A623">
            <v>2081005</v>
          </cell>
          <cell r="B623" t="str">
            <v xml:space="preserve">    社会福利事业单位</v>
          </cell>
          <cell r="C623">
            <v>498</v>
          </cell>
        </row>
        <row r="624">
          <cell r="A624">
            <v>2081006</v>
          </cell>
          <cell r="B624" t="str">
            <v xml:space="preserve">    养老服务</v>
          </cell>
          <cell r="C624">
            <v>122</v>
          </cell>
        </row>
        <row r="625">
          <cell r="A625">
            <v>2081099</v>
          </cell>
          <cell r="B625" t="str">
            <v xml:space="preserve">    其他社会福利支出</v>
          </cell>
          <cell r="C625">
            <v>226</v>
          </cell>
        </row>
        <row r="626">
          <cell r="A626">
            <v>20811</v>
          </cell>
          <cell r="B626" t="str">
            <v xml:space="preserve">  残疾人事业</v>
          </cell>
          <cell r="C626">
            <v>2324</v>
          </cell>
        </row>
        <row r="627">
          <cell r="A627">
            <v>2081101</v>
          </cell>
          <cell r="B627" t="str">
            <v xml:space="preserve">    行政运行</v>
          </cell>
          <cell r="C627">
            <v>103</v>
          </cell>
        </row>
        <row r="628">
          <cell r="A628">
            <v>2081102</v>
          </cell>
          <cell r="B628" t="str">
            <v xml:space="preserve">    一般行政管理事务</v>
          </cell>
          <cell r="C628">
            <v>0</v>
          </cell>
        </row>
        <row r="629">
          <cell r="A629">
            <v>2081103</v>
          </cell>
          <cell r="B629" t="str">
            <v xml:space="preserve">    机关服务</v>
          </cell>
          <cell r="C629">
            <v>0</v>
          </cell>
        </row>
        <row r="630">
          <cell r="A630">
            <v>2081104</v>
          </cell>
          <cell r="B630" t="str">
            <v xml:space="preserve">    残疾人康复</v>
          </cell>
          <cell r="C630">
            <v>406</v>
          </cell>
        </row>
        <row r="631">
          <cell r="A631">
            <v>2081105</v>
          </cell>
          <cell r="B631" t="str">
            <v xml:space="preserve">    残疾人就业</v>
          </cell>
          <cell r="C631">
            <v>71</v>
          </cell>
        </row>
        <row r="632">
          <cell r="A632">
            <v>2081106</v>
          </cell>
          <cell r="B632" t="str">
            <v xml:space="preserve">    残疾人体育</v>
          </cell>
          <cell r="C632">
            <v>0</v>
          </cell>
        </row>
        <row r="633">
          <cell r="A633">
            <v>2081107</v>
          </cell>
          <cell r="B633" t="str">
            <v xml:space="preserve">    残疾人生活和护理补贴</v>
          </cell>
          <cell r="C633">
            <v>1483</v>
          </cell>
        </row>
        <row r="634">
          <cell r="A634">
            <v>2081199</v>
          </cell>
          <cell r="B634" t="str">
            <v xml:space="preserve">    其他残疾人事业支出</v>
          </cell>
          <cell r="C634">
            <v>261</v>
          </cell>
        </row>
        <row r="635">
          <cell r="A635">
            <v>20816</v>
          </cell>
          <cell r="B635" t="str">
            <v xml:space="preserve">  红十字事业</v>
          </cell>
          <cell r="C635">
            <v>96</v>
          </cell>
        </row>
        <row r="636">
          <cell r="A636">
            <v>2081601</v>
          </cell>
          <cell r="B636" t="str">
            <v xml:space="preserve">    行政运行</v>
          </cell>
          <cell r="C636">
            <v>77</v>
          </cell>
        </row>
        <row r="637">
          <cell r="A637">
            <v>2081602</v>
          </cell>
          <cell r="B637" t="str">
            <v xml:space="preserve">    一般行政管理事务</v>
          </cell>
          <cell r="C637">
            <v>0</v>
          </cell>
        </row>
        <row r="638">
          <cell r="A638">
            <v>2081603</v>
          </cell>
          <cell r="B638" t="str">
            <v xml:space="preserve">    机关服务</v>
          </cell>
          <cell r="C638">
            <v>0</v>
          </cell>
        </row>
        <row r="639">
          <cell r="A639">
            <v>2081699</v>
          </cell>
          <cell r="B639" t="str">
            <v xml:space="preserve">    其他红十字事业支出</v>
          </cell>
          <cell r="C639">
            <v>19</v>
          </cell>
        </row>
        <row r="640">
          <cell r="A640">
            <v>20819</v>
          </cell>
          <cell r="B640" t="str">
            <v xml:space="preserve">  最低生活保障</v>
          </cell>
          <cell r="C640">
            <v>13175</v>
          </cell>
        </row>
        <row r="641">
          <cell r="A641">
            <v>2081901</v>
          </cell>
          <cell r="B641" t="str">
            <v xml:space="preserve">    城市最低生活保障金支出</v>
          </cell>
          <cell r="C641">
            <v>3389</v>
          </cell>
        </row>
        <row r="642">
          <cell r="A642">
            <v>2081902</v>
          </cell>
          <cell r="B642" t="str">
            <v xml:space="preserve">    农村最低生活保障金支出</v>
          </cell>
          <cell r="C642">
            <v>9786</v>
          </cell>
        </row>
        <row r="643">
          <cell r="A643">
            <v>20820</v>
          </cell>
          <cell r="B643" t="str">
            <v xml:space="preserve">  临时救助</v>
          </cell>
          <cell r="C643">
            <v>68</v>
          </cell>
        </row>
        <row r="644">
          <cell r="A644">
            <v>2082001</v>
          </cell>
          <cell r="B644" t="str">
            <v xml:space="preserve">    临时救助支出</v>
          </cell>
          <cell r="C644">
            <v>3</v>
          </cell>
        </row>
        <row r="645">
          <cell r="A645">
            <v>2082002</v>
          </cell>
          <cell r="B645" t="str">
            <v xml:space="preserve">    流浪乞讨人员救助支出</v>
          </cell>
          <cell r="C645">
            <v>65</v>
          </cell>
        </row>
        <row r="646">
          <cell r="A646">
            <v>20821</v>
          </cell>
          <cell r="B646" t="str">
            <v xml:space="preserve">  特困人员救助供养</v>
          </cell>
          <cell r="C646">
            <v>4489</v>
          </cell>
        </row>
        <row r="647">
          <cell r="A647">
            <v>2082101</v>
          </cell>
          <cell r="B647" t="str">
            <v xml:space="preserve">    城市特困人员救助供养支出</v>
          </cell>
          <cell r="C647">
            <v>1182</v>
          </cell>
        </row>
        <row r="648">
          <cell r="A648">
            <v>2082102</v>
          </cell>
          <cell r="B648" t="str">
            <v xml:space="preserve">    农村特困人员救助供养支出</v>
          </cell>
          <cell r="C648">
            <v>3307</v>
          </cell>
        </row>
        <row r="649">
          <cell r="A649">
            <v>20824</v>
          </cell>
          <cell r="B649" t="str">
            <v xml:space="preserve">  补充道路交通事故社会救助基金</v>
          </cell>
          <cell r="C649">
            <v>0</v>
          </cell>
        </row>
        <row r="650">
          <cell r="A650">
            <v>2082401</v>
          </cell>
          <cell r="B650" t="str">
            <v xml:space="preserve">    交强险增值税补助基金支出</v>
          </cell>
          <cell r="C650">
            <v>0</v>
          </cell>
        </row>
        <row r="651">
          <cell r="A651">
            <v>2082402</v>
          </cell>
          <cell r="B651" t="str">
            <v xml:space="preserve">    交强险罚款收入补助基金支出</v>
          </cell>
          <cell r="C651">
            <v>0</v>
          </cell>
        </row>
        <row r="652">
          <cell r="A652">
            <v>20825</v>
          </cell>
          <cell r="B652" t="str">
            <v xml:space="preserve">  其他生活救助</v>
          </cell>
          <cell r="C652">
            <v>855</v>
          </cell>
        </row>
        <row r="653">
          <cell r="A653">
            <v>2082501</v>
          </cell>
          <cell r="B653" t="str">
            <v xml:space="preserve">    其他城市生活救助</v>
          </cell>
          <cell r="C653">
            <v>54</v>
          </cell>
        </row>
        <row r="654">
          <cell r="A654">
            <v>2082502</v>
          </cell>
          <cell r="B654" t="str">
            <v xml:space="preserve">    其他农村生活救助</v>
          </cell>
          <cell r="C654">
            <v>801</v>
          </cell>
        </row>
        <row r="655">
          <cell r="A655">
            <v>20826</v>
          </cell>
          <cell r="B655" t="str">
            <v xml:space="preserve">  财政对基本养老保险基金的补助</v>
          </cell>
          <cell r="C655">
            <v>0</v>
          </cell>
        </row>
        <row r="656">
          <cell r="A656">
            <v>2082601</v>
          </cell>
          <cell r="B656" t="str">
            <v xml:space="preserve">    财政对企业职工基本养老保险基金的补助</v>
          </cell>
          <cell r="C656">
            <v>0</v>
          </cell>
        </row>
        <row r="657">
          <cell r="A657">
            <v>2082602</v>
          </cell>
          <cell r="B657" t="str">
            <v xml:space="preserve">    财政对城乡居民基本养老保险基金的补助</v>
          </cell>
          <cell r="C657">
            <v>0</v>
          </cell>
        </row>
        <row r="658">
          <cell r="A658">
            <v>2082699</v>
          </cell>
          <cell r="B658" t="str">
            <v xml:space="preserve">    财政对其他基本养老保险基金的补助</v>
          </cell>
          <cell r="C658">
            <v>0</v>
          </cell>
        </row>
        <row r="659">
          <cell r="A659">
            <v>20827</v>
          </cell>
          <cell r="B659" t="str">
            <v xml:space="preserve">  财政对其他社会保险基金的补助</v>
          </cell>
          <cell r="C659">
            <v>0</v>
          </cell>
        </row>
        <row r="660">
          <cell r="A660">
            <v>2082701</v>
          </cell>
          <cell r="B660" t="str">
            <v xml:space="preserve">    财政对失业保险基金的补助</v>
          </cell>
          <cell r="C660">
            <v>0</v>
          </cell>
        </row>
        <row r="661">
          <cell r="A661">
            <v>2082702</v>
          </cell>
          <cell r="B661" t="str">
            <v xml:space="preserve">    财政对工伤保险基金的补助</v>
          </cell>
          <cell r="C661">
            <v>0</v>
          </cell>
        </row>
        <row r="662">
          <cell r="A662">
            <v>2082799</v>
          </cell>
          <cell r="B662" t="str">
            <v xml:space="preserve">    其他财政对社会保险基金的补助</v>
          </cell>
          <cell r="C662">
            <v>0</v>
          </cell>
        </row>
        <row r="663">
          <cell r="A663">
            <v>20828</v>
          </cell>
          <cell r="B663" t="str">
            <v xml:space="preserve">  退役军人管理事务</v>
          </cell>
          <cell r="C663">
            <v>1681</v>
          </cell>
        </row>
        <row r="664">
          <cell r="A664">
            <v>2082801</v>
          </cell>
          <cell r="B664" t="str">
            <v xml:space="preserve">    行政运行</v>
          </cell>
          <cell r="C664">
            <v>288</v>
          </cell>
        </row>
        <row r="665">
          <cell r="A665">
            <v>2082802</v>
          </cell>
          <cell r="B665" t="str">
            <v xml:space="preserve">    一般行政管理事务</v>
          </cell>
          <cell r="C665">
            <v>0</v>
          </cell>
        </row>
        <row r="666">
          <cell r="A666">
            <v>2082803</v>
          </cell>
          <cell r="B666" t="str">
            <v xml:space="preserve">    机关服务</v>
          </cell>
          <cell r="C666">
            <v>0</v>
          </cell>
        </row>
        <row r="667">
          <cell r="A667">
            <v>2082804</v>
          </cell>
          <cell r="B667" t="str">
            <v xml:space="preserve">    拥军优属</v>
          </cell>
          <cell r="C667">
            <v>0</v>
          </cell>
        </row>
        <row r="668">
          <cell r="A668">
            <v>2082805</v>
          </cell>
          <cell r="B668" t="str">
            <v xml:space="preserve">    军供保障</v>
          </cell>
          <cell r="C668">
            <v>0</v>
          </cell>
        </row>
        <row r="669">
          <cell r="A669">
            <v>2082850</v>
          </cell>
          <cell r="B669" t="str">
            <v xml:space="preserve">    事业运行</v>
          </cell>
          <cell r="C669">
            <v>1114</v>
          </cell>
        </row>
        <row r="670">
          <cell r="A670">
            <v>2082899</v>
          </cell>
          <cell r="B670" t="str">
            <v xml:space="preserve">    其他退役军人事务管理支出</v>
          </cell>
          <cell r="C670">
            <v>279</v>
          </cell>
        </row>
        <row r="671">
          <cell r="A671">
            <v>20830</v>
          </cell>
          <cell r="B671" t="str">
            <v xml:space="preserve">  财政代缴社会保险费支出</v>
          </cell>
          <cell r="C671">
            <v>0</v>
          </cell>
        </row>
        <row r="672">
          <cell r="A672">
            <v>2083001</v>
          </cell>
          <cell r="B672" t="str">
            <v xml:space="preserve">    财政代缴城乡居民基本养老保险费支出</v>
          </cell>
          <cell r="C672">
            <v>0</v>
          </cell>
        </row>
        <row r="673">
          <cell r="A673">
            <v>2083099</v>
          </cell>
          <cell r="B673" t="str">
            <v xml:space="preserve">    财政代缴其他社会保险费支出</v>
          </cell>
          <cell r="C673">
            <v>0</v>
          </cell>
        </row>
        <row r="674">
          <cell r="A674">
            <v>20899</v>
          </cell>
          <cell r="B674" t="str">
            <v xml:space="preserve">  其他社会保障和就业支出(款)</v>
          </cell>
          <cell r="C674">
            <v>154</v>
          </cell>
        </row>
        <row r="675">
          <cell r="A675">
            <v>2089999</v>
          </cell>
          <cell r="B675" t="str">
            <v xml:space="preserve">    其他社会保障和就业支出(项)</v>
          </cell>
          <cell r="C675">
            <v>154</v>
          </cell>
        </row>
        <row r="676">
          <cell r="A676">
            <v>210</v>
          </cell>
          <cell r="B676" t="str">
            <v>卫生健康支出</v>
          </cell>
          <cell r="C676">
            <v>51307</v>
          </cell>
        </row>
        <row r="677">
          <cell r="A677">
            <v>21001</v>
          </cell>
          <cell r="B677" t="str">
            <v xml:space="preserve">  卫生健康管理事务</v>
          </cell>
          <cell r="C677">
            <v>1098</v>
          </cell>
        </row>
        <row r="678">
          <cell r="A678">
            <v>2100101</v>
          </cell>
          <cell r="B678" t="str">
            <v xml:space="preserve">    行政运行</v>
          </cell>
          <cell r="C678">
            <v>708</v>
          </cell>
        </row>
        <row r="679">
          <cell r="A679">
            <v>2100102</v>
          </cell>
          <cell r="B679" t="str">
            <v xml:space="preserve">    一般行政管理事务</v>
          </cell>
          <cell r="C679">
            <v>0</v>
          </cell>
        </row>
        <row r="680">
          <cell r="A680">
            <v>2100103</v>
          </cell>
          <cell r="B680" t="str">
            <v xml:space="preserve">    机关服务</v>
          </cell>
          <cell r="C680">
            <v>0</v>
          </cell>
        </row>
        <row r="681">
          <cell r="A681">
            <v>2100199</v>
          </cell>
          <cell r="B681" t="str">
            <v xml:space="preserve">    其他卫生健康管理事务支出</v>
          </cell>
          <cell r="C681">
            <v>390</v>
          </cell>
        </row>
        <row r="682">
          <cell r="A682">
            <v>21002</v>
          </cell>
          <cell r="B682" t="str">
            <v xml:space="preserve">  公立医院</v>
          </cell>
          <cell r="C682">
            <v>4438</v>
          </cell>
        </row>
        <row r="683">
          <cell r="A683">
            <v>2100201</v>
          </cell>
          <cell r="B683" t="str">
            <v xml:space="preserve">    综合医院</v>
          </cell>
          <cell r="C683">
            <v>3</v>
          </cell>
        </row>
        <row r="684">
          <cell r="A684">
            <v>2100202</v>
          </cell>
          <cell r="B684" t="str">
            <v xml:space="preserve">    中医(民族)医院</v>
          </cell>
          <cell r="C684">
            <v>3974</v>
          </cell>
        </row>
        <row r="685">
          <cell r="A685">
            <v>2100203</v>
          </cell>
          <cell r="B685" t="str">
            <v xml:space="preserve">    传染病医院</v>
          </cell>
          <cell r="C685">
            <v>0</v>
          </cell>
        </row>
        <row r="686">
          <cell r="A686">
            <v>2100204</v>
          </cell>
          <cell r="B686" t="str">
            <v xml:space="preserve">    职业病防治医院</v>
          </cell>
          <cell r="C686">
            <v>0</v>
          </cell>
        </row>
        <row r="687">
          <cell r="A687">
            <v>2100205</v>
          </cell>
          <cell r="B687" t="str">
            <v xml:space="preserve">    精神病医院</v>
          </cell>
          <cell r="C687">
            <v>461</v>
          </cell>
        </row>
        <row r="688">
          <cell r="A688">
            <v>2100206</v>
          </cell>
          <cell r="B688" t="str">
            <v xml:space="preserve">    妇幼保健医院</v>
          </cell>
          <cell r="C688">
            <v>0</v>
          </cell>
        </row>
        <row r="689">
          <cell r="A689">
            <v>2100207</v>
          </cell>
          <cell r="B689" t="str">
            <v xml:space="preserve">    儿童医院</v>
          </cell>
          <cell r="C689">
            <v>0</v>
          </cell>
        </row>
        <row r="690">
          <cell r="A690">
            <v>2100208</v>
          </cell>
          <cell r="B690" t="str">
            <v xml:space="preserve">    其他专科医院</v>
          </cell>
          <cell r="C690">
            <v>0</v>
          </cell>
        </row>
        <row r="691">
          <cell r="A691">
            <v>2100209</v>
          </cell>
          <cell r="B691" t="str">
            <v xml:space="preserve">    福利医院</v>
          </cell>
          <cell r="C691">
            <v>0</v>
          </cell>
        </row>
        <row r="692">
          <cell r="A692">
            <v>2100210</v>
          </cell>
          <cell r="B692" t="str">
            <v xml:space="preserve">    行业医院</v>
          </cell>
          <cell r="C692">
            <v>0</v>
          </cell>
        </row>
        <row r="693">
          <cell r="A693">
            <v>2100211</v>
          </cell>
          <cell r="B693" t="str">
            <v xml:space="preserve">    处理医疗欠费</v>
          </cell>
          <cell r="C693">
            <v>0</v>
          </cell>
        </row>
        <row r="694">
          <cell r="A694">
            <v>2100212</v>
          </cell>
          <cell r="B694" t="str">
            <v xml:space="preserve">    康复医院</v>
          </cell>
          <cell r="C694">
            <v>0</v>
          </cell>
        </row>
        <row r="695">
          <cell r="A695">
            <v>2100213</v>
          </cell>
          <cell r="B695" t="str">
            <v xml:space="preserve">    优抚医院</v>
          </cell>
          <cell r="C695">
            <v>0</v>
          </cell>
        </row>
        <row r="696">
          <cell r="A696">
            <v>2100299</v>
          </cell>
          <cell r="B696" t="str">
            <v xml:space="preserve">    其他公立医院支出</v>
          </cell>
          <cell r="C696">
            <v>0</v>
          </cell>
        </row>
        <row r="697">
          <cell r="A697">
            <v>21003</v>
          </cell>
          <cell r="B697" t="str">
            <v xml:space="preserve">  基层医疗卫生机构</v>
          </cell>
          <cell r="C697">
            <v>11651</v>
          </cell>
        </row>
        <row r="698">
          <cell r="A698">
            <v>2100301</v>
          </cell>
          <cell r="B698" t="str">
            <v xml:space="preserve">    城市社区卫生机构</v>
          </cell>
          <cell r="C698">
            <v>0</v>
          </cell>
        </row>
        <row r="699">
          <cell r="A699">
            <v>2100302</v>
          </cell>
          <cell r="B699" t="str">
            <v xml:space="preserve">    乡镇卫生院</v>
          </cell>
          <cell r="C699">
            <v>11011</v>
          </cell>
        </row>
        <row r="700">
          <cell r="A700">
            <v>2100399</v>
          </cell>
          <cell r="B700" t="str">
            <v xml:space="preserve">    其他基层医疗卫生机构支出</v>
          </cell>
          <cell r="C700">
            <v>640</v>
          </cell>
        </row>
        <row r="701">
          <cell r="A701">
            <v>21004</v>
          </cell>
          <cell r="B701" t="str">
            <v xml:space="preserve">  公共卫生</v>
          </cell>
          <cell r="C701">
            <v>10008</v>
          </cell>
        </row>
        <row r="702">
          <cell r="A702">
            <v>2100401</v>
          </cell>
          <cell r="B702" t="str">
            <v xml:space="preserve">    疾病预防控制机构</v>
          </cell>
          <cell r="C702">
            <v>1085</v>
          </cell>
        </row>
        <row r="703">
          <cell r="A703">
            <v>2100402</v>
          </cell>
          <cell r="B703" t="str">
            <v xml:space="preserve">    卫生监督机构</v>
          </cell>
          <cell r="C703">
            <v>0</v>
          </cell>
        </row>
        <row r="704">
          <cell r="A704">
            <v>2100403</v>
          </cell>
          <cell r="B704" t="str">
            <v xml:space="preserve">    妇幼保健机构</v>
          </cell>
          <cell r="C704">
            <v>747</v>
          </cell>
        </row>
        <row r="705">
          <cell r="A705">
            <v>2100404</v>
          </cell>
          <cell r="B705" t="str">
            <v xml:space="preserve">    精神卫生机构</v>
          </cell>
          <cell r="C705">
            <v>0</v>
          </cell>
        </row>
        <row r="706">
          <cell r="A706">
            <v>2100405</v>
          </cell>
          <cell r="B706" t="str">
            <v xml:space="preserve">    应急救治机构</v>
          </cell>
          <cell r="C706">
            <v>0</v>
          </cell>
        </row>
        <row r="707">
          <cell r="A707">
            <v>2100406</v>
          </cell>
          <cell r="B707" t="str">
            <v xml:space="preserve">    采供血机构</v>
          </cell>
          <cell r="C707">
            <v>0</v>
          </cell>
        </row>
        <row r="708">
          <cell r="A708">
            <v>2100407</v>
          </cell>
          <cell r="B708" t="str">
            <v xml:space="preserve">    其他专业公共卫生机构</v>
          </cell>
          <cell r="C708">
            <v>0</v>
          </cell>
        </row>
        <row r="709">
          <cell r="A709">
            <v>2100408</v>
          </cell>
          <cell r="B709" t="str">
            <v xml:space="preserve">    基本公共卫生服务</v>
          </cell>
          <cell r="C709">
            <v>3430</v>
          </cell>
        </row>
        <row r="710">
          <cell r="A710">
            <v>2100409</v>
          </cell>
          <cell r="B710" t="str">
            <v xml:space="preserve">    重大公共卫生服务</v>
          </cell>
          <cell r="C710">
            <v>4731</v>
          </cell>
        </row>
        <row r="711">
          <cell r="A711">
            <v>2100410</v>
          </cell>
          <cell r="B711" t="str">
            <v xml:space="preserve">    突发公共卫生事件应急处理</v>
          </cell>
          <cell r="C711">
            <v>0</v>
          </cell>
        </row>
        <row r="712">
          <cell r="A712">
            <v>2100499</v>
          </cell>
          <cell r="B712" t="str">
            <v xml:space="preserve">    其他公共卫生支出</v>
          </cell>
          <cell r="C712">
            <v>15</v>
          </cell>
        </row>
        <row r="713">
          <cell r="A713">
            <v>21006</v>
          </cell>
          <cell r="B713" t="str">
            <v xml:space="preserve">  中医药</v>
          </cell>
          <cell r="C713">
            <v>0</v>
          </cell>
        </row>
        <row r="714">
          <cell r="A714">
            <v>2100601</v>
          </cell>
          <cell r="B714" t="str">
            <v xml:space="preserve">    中医(民族医)药专项</v>
          </cell>
          <cell r="C714">
            <v>0</v>
          </cell>
        </row>
        <row r="715">
          <cell r="A715">
            <v>2100699</v>
          </cell>
          <cell r="B715" t="str">
            <v xml:space="preserve">    其他中医药支出</v>
          </cell>
          <cell r="C715">
            <v>0</v>
          </cell>
        </row>
        <row r="716">
          <cell r="A716">
            <v>21007</v>
          </cell>
          <cell r="B716" t="str">
            <v xml:space="preserve">  计划生育事务</v>
          </cell>
          <cell r="C716">
            <v>2959</v>
          </cell>
        </row>
        <row r="717">
          <cell r="A717">
            <v>2100716</v>
          </cell>
          <cell r="B717" t="str">
            <v xml:space="preserve">    计划生育机构</v>
          </cell>
          <cell r="C717">
            <v>0</v>
          </cell>
        </row>
        <row r="718">
          <cell r="A718">
            <v>2100717</v>
          </cell>
          <cell r="B718" t="str">
            <v xml:space="preserve">    计划生育服务</v>
          </cell>
          <cell r="C718">
            <v>2861</v>
          </cell>
        </row>
        <row r="719">
          <cell r="A719">
            <v>2100799</v>
          </cell>
          <cell r="B719" t="str">
            <v xml:space="preserve">    其他计划生育事务支出</v>
          </cell>
          <cell r="C719">
            <v>98</v>
          </cell>
        </row>
        <row r="720">
          <cell r="A720">
            <v>21011</v>
          </cell>
          <cell r="B720" t="str">
            <v xml:space="preserve">  行政事业单位医疗</v>
          </cell>
          <cell r="C720">
            <v>14257</v>
          </cell>
        </row>
        <row r="721">
          <cell r="A721">
            <v>2101101</v>
          </cell>
          <cell r="B721" t="str">
            <v xml:space="preserve">    行政单位医疗</v>
          </cell>
          <cell r="C721">
            <v>2182</v>
          </cell>
        </row>
        <row r="722">
          <cell r="A722">
            <v>2101102</v>
          </cell>
          <cell r="B722" t="str">
            <v xml:space="preserve">    事业单位医疗</v>
          </cell>
          <cell r="C722">
            <v>5718</v>
          </cell>
        </row>
        <row r="723">
          <cell r="A723">
            <v>2101103</v>
          </cell>
          <cell r="B723" t="str">
            <v xml:space="preserve">    公务员医疗补助</v>
          </cell>
          <cell r="C723">
            <v>1038</v>
          </cell>
        </row>
        <row r="724">
          <cell r="A724">
            <v>2101199</v>
          </cell>
          <cell r="B724" t="str">
            <v xml:space="preserve">    其他行政事业单位医疗支出</v>
          </cell>
          <cell r="C724">
            <v>5319</v>
          </cell>
        </row>
        <row r="725">
          <cell r="A725">
            <v>21012</v>
          </cell>
          <cell r="B725" t="str">
            <v xml:space="preserve">  财政对基本医疗保险基金的补助</v>
          </cell>
          <cell r="C725">
            <v>1505</v>
          </cell>
        </row>
        <row r="726">
          <cell r="A726">
            <v>2101201</v>
          </cell>
          <cell r="B726" t="str">
            <v xml:space="preserve">    财政对职工基本医疗保险基金的补助</v>
          </cell>
          <cell r="C726">
            <v>26</v>
          </cell>
        </row>
        <row r="727">
          <cell r="A727">
            <v>2101202</v>
          </cell>
          <cell r="B727" t="str">
            <v xml:space="preserve">    财政对城乡居民基本医疗保险基金的补助</v>
          </cell>
          <cell r="C727">
            <v>1479</v>
          </cell>
        </row>
        <row r="728">
          <cell r="A728">
            <v>2101299</v>
          </cell>
          <cell r="B728" t="str">
            <v xml:space="preserve">    财政对其他基本医疗保险基金的补助</v>
          </cell>
          <cell r="C728">
            <v>0</v>
          </cell>
        </row>
        <row r="729">
          <cell r="A729">
            <v>21013</v>
          </cell>
          <cell r="B729" t="str">
            <v xml:space="preserve">  医疗救助</v>
          </cell>
          <cell r="C729">
            <v>4001</v>
          </cell>
        </row>
        <row r="730">
          <cell r="A730">
            <v>2101301</v>
          </cell>
          <cell r="B730" t="str">
            <v xml:space="preserve">    城乡医疗救助</v>
          </cell>
          <cell r="C730">
            <v>3886</v>
          </cell>
        </row>
        <row r="731">
          <cell r="A731">
            <v>2101302</v>
          </cell>
          <cell r="B731" t="str">
            <v xml:space="preserve">    疾病应急救助</v>
          </cell>
          <cell r="C731">
            <v>0</v>
          </cell>
        </row>
        <row r="732">
          <cell r="A732">
            <v>2101399</v>
          </cell>
          <cell r="B732" t="str">
            <v xml:space="preserve">    其他医疗救助支出</v>
          </cell>
          <cell r="C732">
            <v>115</v>
          </cell>
        </row>
        <row r="733">
          <cell r="A733">
            <v>21014</v>
          </cell>
          <cell r="B733" t="str">
            <v xml:space="preserve">  优抚对象医疗</v>
          </cell>
          <cell r="C733">
            <v>412</v>
          </cell>
        </row>
        <row r="734">
          <cell r="A734">
            <v>2101401</v>
          </cell>
          <cell r="B734" t="str">
            <v xml:space="preserve">    优抚对象医疗补助</v>
          </cell>
          <cell r="C734">
            <v>412</v>
          </cell>
        </row>
        <row r="735">
          <cell r="A735">
            <v>2101499</v>
          </cell>
          <cell r="B735" t="str">
            <v xml:space="preserve">    其他优抚对象医疗支出</v>
          </cell>
          <cell r="C735">
            <v>0</v>
          </cell>
        </row>
        <row r="736">
          <cell r="A736">
            <v>21015</v>
          </cell>
          <cell r="B736" t="str">
            <v xml:space="preserve">  医疗保障管理事务</v>
          </cell>
          <cell r="C736">
            <v>598</v>
          </cell>
        </row>
        <row r="737">
          <cell r="A737">
            <v>2101501</v>
          </cell>
          <cell r="B737" t="str">
            <v xml:space="preserve">    行政运行</v>
          </cell>
          <cell r="C737">
            <v>449</v>
          </cell>
        </row>
        <row r="738">
          <cell r="A738">
            <v>2101502</v>
          </cell>
          <cell r="B738" t="str">
            <v xml:space="preserve">    一般行政管理事务</v>
          </cell>
          <cell r="C738">
            <v>0</v>
          </cell>
        </row>
        <row r="739">
          <cell r="A739">
            <v>2101503</v>
          </cell>
          <cell r="B739" t="str">
            <v xml:space="preserve">    机关服务</v>
          </cell>
          <cell r="C739">
            <v>0</v>
          </cell>
        </row>
        <row r="740">
          <cell r="A740">
            <v>2101504</v>
          </cell>
          <cell r="B740" t="str">
            <v xml:space="preserve">    信息化建设</v>
          </cell>
          <cell r="C740">
            <v>19</v>
          </cell>
        </row>
        <row r="741">
          <cell r="A741">
            <v>2101505</v>
          </cell>
          <cell r="B741" t="str">
            <v xml:space="preserve">    医疗保障政策管理</v>
          </cell>
          <cell r="C741">
            <v>0</v>
          </cell>
        </row>
        <row r="742">
          <cell r="A742">
            <v>2101506</v>
          </cell>
          <cell r="B742" t="str">
            <v xml:space="preserve">    医疗保障经办事务</v>
          </cell>
          <cell r="C742">
            <v>130</v>
          </cell>
        </row>
        <row r="743">
          <cell r="A743">
            <v>2101550</v>
          </cell>
          <cell r="B743" t="str">
            <v xml:space="preserve">    事业运行</v>
          </cell>
          <cell r="C743">
            <v>0</v>
          </cell>
        </row>
        <row r="744">
          <cell r="A744">
            <v>2101599</v>
          </cell>
          <cell r="B744" t="str">
            <v xml:space="preserve">    其他医疗保障管理事务支出</v>
          </cell>
          <cell r="C744">
            <v>0</v>
          </cell>
        </row>
        <row r="745">
          <cell r="A745">
            <v>21016</v>
          </cell>
          <cell r="B745" t="str">
            <v xml:space="preserve">  老龄卫生健康事务(款)</v>
          </cell>
          <cell r="C745">
            <v>0</v>
          </cell>
        </row>
        <row r="746">
          <cell r="A746">
            <v>2101601</v>
          </cell>
          <cell r="B746" t="str">
            <v xml:space="preserve">    老龄卫生健康事务(项)</v>
          </cell>
          <cell r="C746">
            <v>0</v>
          </cell>
        </row>
        <row r="747">
          <cell r="A747">
            <v>21099</v>
          </cell>
          <cell r="B747" t="str">
            <v xml:space="preserve">  其他卫生健康支出(款)</v>
          </cell>
          <cell r="C747">
            <v>380</v>
          </cell>
        </row>
        <row r="748">
          <cell r="A748">
            <v>2109999</v>
          </cell>
          <cell r="B748" t="str">
            <v xml:space="preserve">    其他卫生健康支出(项)</v>
          </cell>
          <cell r="C748">
            <v>380</v>
          </cell>
        </row>
        <row r="749">
          <cell r="A749">
            <v>211</v>
          </cell>
          <cell r="B749" t="str">
            <v>节能环保支出</v>
          </cell>
          <cell r="C749">
            <v>32161</v>
          </cell>
        </row>
        <row r="750">
          <cell r="A750">
            <v>21101</v>
          </cell>
          <cell r="B750" t="str">
            <v xml:space="preserve">  环境保护管理事务</v>
          </cell>
          <cell r="C750">
            <v>3005</v>
          </cell>
        </row>
        <row r="751">
          <cell r="A751">
            <v>2110101</v>
          </cell>
          <cell r="B751" t="str">
            <v xml:space="preserve">    行政运行</v>
          </cell>
          <cell r="C751">
            <v>637</v>
          </cell>
        </row>
        <row r="752">
          <cell r="A752">
            <v>2110102</v>
          </cell>
          <cell r="B752" t="str">
            <v xml:space="preserve">    一般行政管理事务</v>
          </cell>
          <cell r="C752">
            <v>3</v>
          </cell>
        </row>
        <row r="753">
          <cell r="A753">
            <v>2110103</v>
          </cell>
          <cell r="B753" t="str">
            <v xml:space="preserve">    机关服务</v>
          </cell>
          <cell r="C753">
            <v>0</v>
          </cell>
        </row>
        <row r="754">
          <cell r="A754">
            <v>2110104</v>
          </cell>
          <cell r="B754" t="str">
            <v xml:space="preserve">    生态环境保护宣传</v>
          </cell>
          <cell r="C754">
            <v>2036</v>
          </cell>
        </row>
        <row r="755">
          <cell r="A755">
            <v>2110105</v>
          </cell>
          <cell r="B755" t="str">
            <v xml:space="preserve">    环境保护法规、规划及标准</v>
          </cell>
          <cell r="C755">
            <v>0</v>
          </cell>
        </row>
        <row r="756">
          <cell r="A756">
            <v>2110106</v>
          </cell>
          <cell r="B756" t="str">
            <v xml:space="preserve">    生态环境国际合作及履约</v>
          </cell>
          <cell r="C756">
            <v>0</v>
          </cell>
        </row>
        <row r="757">
          <cell r="A757">
            <v>2110107</v>
          </cell>
          <cell r="B757" t="str">
            <v xml:space="preserve">    生态环境保护行政许可</v>
          </cell>
          <cell r="C757">
            <v>0</v>
          </cell>
        </row>
        <row r="758">
          <cell r="A758">
            <v>2110108</v>
          </cell>
          <cell r="B758" t="str">
            <v xml:space="preserve">    应对气候变化管理事务</v>
          </cell>
          <cell r="C758">
            <v>0</v>
          </cell>
        </row>
        <row r="759">
          <cell r="A759">
            <v>2110199</v>
          </cell>
          <cell r="B759" t="str">
            <v xml:space="preserve">    其他环境保护管理事务支出</v>
          </cell>
          <cell r="C759">
            <v>329</v>
          </cell>
        </row>
        <row r="760">
          <cell r="A760">
            <v>21102</v>
          </cell>
          <cell r="B760" t="str">
            <v xml:space="preserve">  环境监测与监察</v>
          </cell>
          <cell r="C760">
            <v>27</v>
          </cell>
        </row>
        <row r="761">
          <cell r="A761">
            <v>2110203</v>
          </cell>
          <cell r="B761" t="str">
            <v xml:space="preserve">    建设项目环评审查与监督</v>
          </cell>
          <cell r="C761">
            <v>0</v>
          </cell>
        </row>
        <row r="762">
          <cell r="A762">
            <v>2110204</v>
          </cell>
          <cell r="B762" t="str">
            <v xml:space="preserve">    核与辐射安全监督</v>
          </cell>
          <cell r="C762">
            <v>0</v>
          </cell>
        </row>
        <row r="763">
          <cell r="A763">
            <v>2110299</v>
          </cell>
          <cell r="B763" t="str">
            <v xml:space="preserve">    其他环境监测与监察支出</v>
          </cell>
          <cell r="C763">
            <v>27</v>
          </cell>
        </row>
        <row r="764">
          <cell r="A764">
            <v>21103</v>
          </cell>
          <cell r="B764" t="str">
            <v xml:space="preserve">  污染防治</v>
          </cell>
          <cell r="C764">
            <v>9508</v>
          </cell>
        </row>
        <row r="765">
          <cell r="A765">
            <v>2110301</v>
          </cell>
          <cell r="B765" t="str">
            <v xml:space="preserve">    大气</v>
          </cell>
          <cell r="C765">
            <v>88</v>
          </cell>
        </row>
        <row r="766">
          <cell r="A766">
            <v>2110302</v>
          </cell>
          <cell r="B766" t="str">
            <v xml:space="preserve">    水体</v>
          </cell>
          <cell r="C766">
            <v>8106</v>
          </cell>
        </row>
        <row r="767">
          <cell r="A767">
            <v>2110303</v>
          </cell>
          <cell r="B767" t="str">
            <v xml:space="preserve">    噪声</v>
          </cell>
          <cell r="C767">
            <v>0</v>
          </cell>
        </row>
        <row r="768">
          <cell r="A768">
            <v>2110304</v>
          </cell>
          <cell r="B768" t="str">
            <v xml:space="preserve">    固体废弃物与化学品</v>
          </cell>
          <cell r="C768">
            <v>1166</v>
          </cell>
        </row>
        <row r="769">
          <cell r="A769">
            <v>2110305</v>
          </cell>
          <cell r="B769" t="str">
            <v xml:space="preserve">    放射源和放射性废物监管</v>
          </cell>
          <cell r="C769">
            <v>0</v>
          </cell>
        </row>
        <row r="770">
          <cell r="A770">
            <v>2110306</v>
          </cell>
          <cell r="B770" t="str">
            <v xml:space="preserve">    辐射</v>
          </cell>
          <cell r="C770">
            <v>0</v>
          </cell>
        </row>
        <row r="771">
          <cell r="A771">
            <v>2110307</v>
          </cell>
          <cell r="B771" t="str">
            <v xml:space="preserve">    土壤</v>
          </cell>
          <cell r="C771">
            <v>0</v>
          </cell>
        </row>
        <row r="772">
          <cell r="A772">
            <v>2110399</v>
          </cell>
          <cell r="B772" t="str">
            <v xml:space="preserve">    其他污染防治支出</v>
          </cell>
          <cell r="C772">
            <v>148</v>
          </cell>
        </row>
        <row r="773">
          <cell r="A773">
            <v>21104</v>
          </cell>
          <cell r="B773" t="str">
            <v xml:space="preserve">  自然生态保护</v>
          </cell>
          <cell r="C773">
            <v>13355</v>
          </cell>
        </row>
        <row r="774">
          <cell r="A774">
            <v>2110401</v>
          </cell>
          <cell r="B774" t="str">
            <v xml:space="preserve">    生态保护</v>
          </cell>
          <cell r="C774">
            <v>5472</v>
          </cell>
        </row>
        <row r="775">
          <cell r="A775">
            <v>2110402</v>
          </cell>
          <cell r="B775" t="str">
            <v xml:space="preserve">    农村环境保护</v>
          </cell>
          <cell r="C775">
            <v>7750</v>
          </cell>
        </row>
        <row r="776">
          <cell r="A776">
            <v>2110404</v>
          </cell>
          <cell r="B776" t="str">
            <v xml:space="preserve">    生物及物种资源保护</v>
          </cell>
          <cell r="C776">
            <v>0</v>
          </cell>
        </row>
        <row r="777">
          <cell r="A777">
            <v>2110405</v>
          </cell>
          <cell r="B777" t="str">
            <v xml:space="preserve">    草原生态修复治理</v>
          </cell>
          <cell r="C777">
            <v>0</v>
          </cell>
        </row>
        <row r="778">
          <cell r="A778">
            <v>2110406</v>
          </cell>
          <cell r="B778" t="str">
            <v xml:space="preserve">    自然保护地</v>
          </cell>
          <cell r="C778">
            <v>0</v>
          </cell>
        </row>
        <row r="779">
          <cell r="A779">
            <v>2110499</v>
          </cell>
          <cell r="B779" t="str">
            <v xml:space="preserve">    其他自然生态保护支出</v>
          </cell>
          <cell r="C779">
            <v>133</v>
          </cell>
        </row>
        <row r="780">
          <cell r="A780">
            <v>21105</v>
          </cell>
          <cell r="B780" t="str">
            <v xml:space="preserve">  天然林保护</v>
          </cell>
          <cell r="C780">
            <v>771</v>
          </cell>
        </row>
        <row r="781">
          <cell r="A781">
            <v>2110501</v>
          </cell>
          <cell r="B781" t="str">
            <v xml:space="preserve">    森林管护</v>
          </cell>
          <cell r="C781">
            <v>439</v>
          </cell>
        </row>
        <row r="782">
          <cell r="A782">
            <v>2110502</v>
          </cell>
          <cell r="B782" t="str">
            <v xml:space="preserve">    社会保险补助</v>
          </cell>
          <cell r="C782">
            <v>0</v>
          </cell>
        </row>
        <row r="783">
          <cell r="A783">
            <v>2110503</v>
          </cell>
          <cell r="B783" t="str">
            <v xml:space="preserve">    政策性社会性支出补助</v>
          </cell>
          <cell r="C783">
            <v>0</v>
          </cell>
        </row>
        <row r="784">
          <cell r="A784">
            <v>2110506</v>
          </cell>
          <cell r="B784" t="str">
            <v xml:space="preserve">    天然林保护工程建设</v>
          </cell>
          <cell r="C784">
            <v>0</v>
          </cell>
        </row>
        <row r="785">
          <cell r="A785">
            <v>2110507</v>
          </cell>
          <cell r="B785" t="str">
            <v xml:space="preserve">    停伐补助</v>
          </cell>
          <cell r="C785">
            <v>0</v>
          </cell>
        </row>
        <row r="786">
          <cell r="A786">
            <v>2110599</v>
          </cell>
          <cell r="B786" t="str">
            <v xml:space="preserve">    其他天然林保护支出</v>
          </cell>
          <cell r="C786">
            <v>332</v>
          </cell>
        </row>
        <row r="787">
          <cell r="A787">
            <v>21106</v>
          </cell>
          <cell r="B787" t="str">
            <v xml:space="preserve">  退耕还林还草</v>
          </cell>
          <cell r="C787">
            <v>3767</v>
          </cell>
        </row>
        <row r="788">
          <cell r="A788">
            <v>2110602</v>
          </cell>
          <cell r="B788" t="str">
            <v xml:space="preserve">    退耕现金</v>
          </cell>
          <cell r="C788">
            <v>2100</v>
          </cell>
        </row>
        <row r="789">
          <cell r="A789">
            <v>2110603</v>
          </cell>
          <cell r="B789" t="str">
            <v xml:space="preserve">    退耕还林粮食折现补贴</v>
          </cell>
          <cell r="C789">
            <v>0</v>
          </cell>
        </row>
        <row r="790">
          <cell r="A790">
            <v>2110604</v>
          </cell>
          <cell r="B790" t="str">
            <v xml:space="preserve">    退耕还林粮食费用补贴</v>
          </cell>
          <cell r="C790">
            <v>0</v>
          </cell>
        </row>
        <row r="791">
          <cell r="A791">
            <v>2110605</v>
          </cell>
          <cell r="B791" t="str">
            <v xml:space="preserve">    退耕还林工程建设</v>
          </cell>
          <cell r="C791">
            <v>150</v>
          </cell>
        </row>
        <row r="792">
          <cell r="A792">
            <v>2110699</v>
          </cell>
          <cell r="B792" t="str">
            <v xml:space="preserve">    其他退耕还林还草支出</v>
          </cell>
          <cell r="C792">
            <v>1517</v>
          </cell>
        </row>
        <row r="793">
          <cell r="A793">
            <v>21107</v>
          </cell>
          <cell r="B793" t="str">
            <v xml:space="preserve">  风沙荒漠治理</v>
          </cell>
          <cell r="C793">
            <v>0</v>
          </cell>
        </row>
        <row r="794">
          <cell r="A794">
            <v>2110704</v>
          </cell>
          <cell r="B794" t="str">
            <v xml:space="preserve">    京津风沙源治理工程建设</v>
          </cell>
          <cell r="C794">
            <v>0</v>
          </cell>
        </row>
        <row r="795">
          <cell r="A795">
            <v>2110799</v>
          </cell>
          <cell r="B795" t="str">
            <v xml:space="preserve">    其他风沙荒漠治理支出</v>
          </cell>
          <cell r="C795">
            <v>0</v>
          </cell>
        </row>
        <row r="796">
          <cell r="A796">
            <v>21108</v>
          </cell>
          <cell r="B796" t="str">
            <v xml:space="preserve">  退牧还草</v>
          </cell>
          <cell r="C796">
            <v>0</v>
          </cell>
        </row>
        <row r="797">
          <cell r="A797">
            <v>2110804</v>
          </cell>
          <cell r="B797" t="str">
            <v xml:space="preserve">    退牧还草工程建设</v>
          </cell>
          <cell r="C797">
            <v>0</v>
          </cell>
        </row>
        <row r="798">
          <cell r="A798">
            <v>2110899</v>
          </cell>
          <cell r="B798" t="str">
            <v xml:space="preserve">    其他退牧还草支出</v>
          </cell>
          <cell r="C798">
            <v>0</v>
          </cell>
        </row>
        <row r="799">
          <cell r="A799">
            <v>21109</v>
          </cell>
          <cell r="B799" t="str">
            <v xml:space="preserve">  已垦草原退耕还草(款)</v>
          </cell>
          <cell r="C799">
            <v>0</v>
          </cell>
        </row>
        <row r="800">
          <cell r="A800">
            <v>2110901</v>
          </cell>
          <cell r="B800" t="str">
            <v xml:space="preserve">    已垦草原退耕还草(项)</v>
          </cell>
          <cell r="C800">
            <v>0</v>
          </cell>
        </row>
        <row r="801">
          <cell r="A801">
            <v>21110</v>
          </cell>
          <cell r="B801" t="str">
            <v xml:space="preserve">  能源节约利用(款)</v>
          </cell>
          <cell r="C801">
            <v>0</v>
          </cell>
        </row>
        <row r="802">
          <cell r="A802">
            <v>2111001</v>
          </cell>
          <cell r="B802" t="str">
            <v xml:space="preserve">    能源节约利用(项)</v>
          </cell>
          <cell r="C802">
            <v>0</v>
          </cell>
        </row>
        <row r="803">
          <cell r="A803">
            <v>21111</v>
          </cell>
          <cell r="B803" t="str">
            <v xml:space="preserve">  污染减排</v>
          </cell>
          <cell r="C803">
            <v>148</v>
          </cell>
        </row>
        <row r="804">
          <cell r="A804">
            <v>2111101</v>
          </cell>
          <cell r="B804" t="str">
            <v xml:space="preserve">    生态环境监测与信息</v>
          </cell>
          <cell r="C804">
            <v>130</v>
          </cell>
        </row>
        <row r="805">
          <cell r="A805">
            <v>2111102</v>
          </cell>
          <cell r="B805" t="str">
            <v xml:space="preserve">    生态环境执法监察</v>
          </cell>
          <cell r="C805">
            <v>18</v>
          </cell>
        </row>
        <row r="806">
          <cell r="A806">
            <v>2111103</v>
          </cell>
          <cell r="B806" t="str">
            <v xml:space="preserve">    减排专项支出</v>
          </cell>
          <cell r="C806">
            <v>0</v>
          </cell>
        </row>
        <row r="807">
          <cell r="A807">
            <v>2111104</v>
          </cell>
          <cell r="B807" t="str">
            <v xml:space="preserve">    清洁生产专项支出</v>
          </cell>
          <cell r="C807">
            <v>0</v>
          </cell>
        </row>
        <row r="808">
          <cell r="A808">
            <v>2111199</v>
          </cell>
          <cell r="B808" t="str">
            <v xml:space="preserve">    其他污染减排支出</v>
          </cell>
          <cell r="C808">
            <v>0</v>
          </cell>
        </row>
        <row r="809">
          <cell r="A809">
            <v>21112</v>
          </cell>
          <cell r="B809" t="str">
            <v xml:space="preserve">  可再生能源(款)</v>
          </cell>
          <cell r="C809">
            <v>0</v>
          </cell>
        </row>
        <row r="810">
          <cell r="A810">
            <v>2111201</v>
          </cell>
          <cell r="B810" t="str">
            <v xml:space="preserve">    可再生能源(项)</v>
          </cell>
          <cell r="C810">
            <v>0</v>
          </cell>
        </row>
        <row r="811">
          <cell r="A811">
            <v>21113</v>
          </cell>
          <cell r="B811" t="str">
            <v xml:space="preserve">  循环经济(款)</v>
          </cell>
          <cell r="C811">
            <v>0</v>
          </cell>
        </row>
        <row r="812">
          <cell r="A812">
            <v>2111301</v>
          </cell>
          <cell r="B812" t="str">
            <v xml:space="preserve">    循环经济(项)</v>
          </cell>
          <cell r="C812">
            <v>0</v>
          </cell>
        </row>
        <row r="813">
          <cell r="A813">
            <v>21114</v>
          </cell>
          <cell r="B813" t="str">
            <v xml:space="preserve">  能源管理事务</v>
          </cell>
          <cell r="C813">
            <v>475</v>
          </cell>
        </row>
        <row r="814">
          <cell r="A814">
            <v>2111401</v>
          </cell>
          <cell r="B814" t="str">
            <v xml:space="preserve">    行政运行</v>
          </cell>
          <cell r="C814">
            <v>0</v>
          </cell>
        </row>
        <row r="815">
          <cell r="A815">
            <v>2111402</v>
          </cell>
          <cell r="B815" t="str">
            <v xml:space="preserve">    一般行政管理事务</v>
          </cell>
          <cell r="C815">
            <v>0</v>
          </cell>
        </row>
        <row r="816">
          <cell r="A816">
            <v>2111403</v>
          </cell>
          <cell r="B816" t="str">
            <v xml:space="preserve">    机关服务</v>
          </cell>
          <cell r="C816">
            <v>0</v>
          </cell>
        </row>
        <row r="817">
          <cell r="A817">
            <v>2111406</v>
          </cell>
          <cell r="B817" t="str">
            <v xml:space="preserve">    能源科技装备</v>
          </cell>
          <cell r="C817">
            <v>0</v>
          </cell>
        </row>
        <row r="818">
          <cell r="A818">
            <v>2111407</v>
          </cell>
          <cell r="B818" t="str">
            <v xml:space="preserve">    能源行业管理</v>
          </cell>
          <cell r="C818">
            <v>0</v>
          </cell>
        </row>
        <row r="819">
          <cell r="A819">
            <v>2111408</v>
          </cell>
          <cell r="B819" t="str">
            <v xml:space="preserve">    能源管理</v>
          </cell>
          <cell r="C819">
            <v>0</v>
          </cell>
        </row>
        <row r="820">
          <cell r="A820">
            <v>2111411</v>
          </cell>
          <cell r="B820" t="str">
            <v xml:space="preserve">    信息化建设</v>
          </cell>
          <cell r="C820">
            <v>0</v>
          </cell>
        </row>
        <row r="821">
          <cell r="A821">
            <v>2111413</v>
          </cell>
          <cell r="B821" t="str">
            <v xml:space="preserve">    农村电网建设</v>
          </cell>
          <cell r="C821">
            <v>0</v>
          </cell>
        </row>
        <row r="822">
          <cell r="A822">
            <v>2111450</v>
          </cell>
          <cell r="B822" t="str">
            <v xml:space="preserve">    事业运行</v>
          </cell>
          <cell r="C822">
            <v>475</v>
          </cell>
        </row>
        <row r="823">
          <cell r="A823">
            <v>2111499</v>
          </cell>
          <cell r="B823" t="str">
            <v xml:space="preserve">    其他能源管理事务支出</v>
          </cell>
          <cell r="C823">
            <v>0</v>
          </cell>
        </row>
        <row r="824">
          <cell r="A824">
            <v>21199</v>
          </cell>
          <cell r="B824" t="str">
            <v xml:space="preserve">  其他节能环保支出(款)</v>
          </cell>
          <cell r="C824">
            <v>1105</v>
          </cell>
        </row>
        <row r="825">
          <cell r="A825">
            <v>2119999</v>
          </cell>
          <cell r="B825" t="str">
            <v xml:space="preserve">    其他节能环保支出(项)</v>
          </cell>
          <cell r="C825">
            <v>1105</v>
          </cell>
        </row>
        <row r="826">
          <cell r="A826">
            <v>212</v>
          </cell>
          <cell r="B826" t="str">
            <v>城乡社区支出</v>
          </cell>
          <cell r="C826">
            <v>27061</v>
          </cell>
        </row>
        <row r="827">
          <cell r="A827">
            <v>21201</v>
          </cell>
          <cell r="B827" t="str">
            <v xml:space="preserve">  城乡社区管理事务</v>
          </cell>
          <cell r="C827">
            <v>10981</v>
          </cell>
        </row>
        <row r="828">
          <cell r="A828">
            <v>2120101</v>
          </cell>
          <cell r="B828" t="str">
            <v xml:space="preserve">    行政运行</v>
          </cell>
          <cell r="C828">
            <v>1412</v>
          </cell>
        </row>
        <row r="829">
          <cell r="A829">
            <v>2120102</v>
          </cell>
          <cell r="B829" t="str">
            <v xml:space="preserve">    一般行政管理事务</v>
          </cell>
          <cell r="C829">
            <v>101</v>
          </cell>
        </row>
        <row r="830">
          <cell r="A830">
            <v>2120103</v>
          </cell>
          <cell r="B830" t="str">
            <v xml:space="preserve">    机关服务</v>
          </cell>
          <cell r="C830">
            <v>0</v>
          </cell>
        </row>
        <row r="831">
          <cell r="A831">
            <v>2120104</v>
          </cell>
          <cell r="B831" t="str">
            <v xml:space="preserve">    城管执法</v>
          </cell>
          <cell r="C831">
            <v>10</v>
          </cell>
        </row>
        <row r="832">
          <cell r="A832">
            <v>2120105</v>
          </cell>
          <cell r="B832" t="str">
            <v xml:space="preserve">    工程建设标准规范编制与监管</v>
          </cell>
          <cell r="C832">
            <v>0</v>
          </cell>
        </row>
        <row r="833">
          <cell r="A833">
            <v>2120106</v>
          </cell>
          <cell r="B833" t="str">
            <v xml:space="preserve">    工程建设管理</v>
          </cell>
          <cell r="C833">
            <v>351</v>
          </cell>
        </row>
        <row r="834">
          <cell r="A834">
            <v>2120107</v>
          </cell>
          <cell r="B834" t="str">
            <v xml:space="preserve">    市政公用行业市场监管</v>
          </cell>
          <cell r="C834">
            <v>0</v>
          </cell>
        </row>
        <row r="835">
          <cell r="A835">
            <v>2120109</v>
          </cell>
          <cell r="B835" t="str">
            <v xml:space="preserve">    住宅建设与房地产市场监管</v>
          </cell>
          <cell r="C835">
            <v>0</v>
          </cell>
        </row>
        <row r="836">
          <cell r="A836">
            <v>2120110</v>
          </cell>
          <cell r="B836" t="str">
            <v xml:space="preserve">    执业资格注册、资质审查</v>
          </cell>
          <cell r="C836">
            <v>0</v>
          </cell>
        </row>
        <row r="837">
          <cell r="A837">
            <v>2120199</v>
          </cell>
          <cell r="B837" t="str">
            <v xml:space="preserve">    其他城乡社区管理事务支出</v>
          </cell>
          <cell r="C837">
            <v>9107</v>
          </cell>
        </row>
        <row r="838">
          <cell r="A838">
            <v>21202</v>
          </cell>
          <cell r="B838" t="str">
            <v xml:space="preserve">  城乡社区规划与管理(款)</v>
          </cell>
          <cell r="C838">
            <v>2</v>
          </cell>
        </row>
        <row r="839">
          <cell r="A839">
            <v>2120201</v>
          </cell>
          <cell r="B839" t="str">
            <v xml:space="preserve">    城乡社区规划与管理(项)</v>
          </cell>
          <cell r="C839">
            <v>2</v>
          </cell>
        </row>
        <row r="840">
          <cell r="A840">
            <v>21203</v>
          </cell>
          <cell r="B840" t="str">
            <v xml:space="preserve">  城乡社区公共设施</v>
          </cell>
          <cell r="C840">
            <v>9157</v>
          </cell>
        </row>
        <row r="841">
          <cell r="A841">
            <v>2120303</v>
          </cell>
          <cell r="B841" t="str">
            <v xml:space="preserve">    小城镇基础设施建设</v>
          </cell>
          <cell r="C841">
            <v>6457</v>
          </cell>
        </row>
        <row r="842">
          <cell r="A842">
            <v>2120399</v>
          </cell>
          <cell r="B842" t="str">
            <v xml:space="preserve">    其他城乡社区公共设施支出</v>
          </cell>
          <cell r="C842">
            <v>2700</v>
          </cell>
        </row>
        <row r="843">
          <cell r="A843">
            <v>21205</v>
          </cell>
          <cell r="B843" t="str">
            <v xml:space="preserve">  城乡社区环境卫生(款)</v>
          </cell>
          <cell r="C843">
            <v>2087</v>
          </cell>
        </row>
        <row r="844">
          <cell r="A844">
            <v>2120501</v>
          </cell>
          <cell r="B844" t="str">
            <v xml:space="preserve">    城乡社区环境卫生(项)</v>
          </cell>
          <cell r="C844">
            <v>2087</v>
          </cell>
        </row>
        <row r="845">
          <cell r="A845">
            <v>21206</v>
          </cell>
          <cell r="B845" t="str">
            <v xml:space="preserve">  建设市场管理与监督(款)</v>
          </cell>
          <cell r="C845">
            <v>0</v>
          </cell>
        </row>
        <row r="846">
          <cell r="A846">
            <v>2120601</v>
          </cell>
          <cell r="B846" t="str">
            <v xml:space="preserve">    建设市场管理与监督(项)</v>
          </cell>
          <cell r="C846">
            <v>0</v>
          </cell>
        </row>
        <row r="847">
          <cell r="A847">
            <v>21299</v>
          </cell>
          <cell r="B847" t="str">
            <v xml:space="preserve">  其他城乡社区支出(款)</v>
          </cell>
          <cell r="C847">
            <v>4834</v>
          </cell>
        </row>
        <row r="848">
          <cell r="A848">
            <v>2129999</v>
          </cell>
          <cell r="B848" t="str">
            <v xml:space="preserve">    其他城乡社区支出(项)</v>
          </cell>
          <cell r="C848">
            <v>4834</v>
          </cell>
        </row>
        <row r="849">
          <cell r="A849">
            <v>213</v>
          </cell>
          <cell r="B849" t="str">
            <v>农林水支出</v>
          </cell>
          <cell r="C849">
            <v>119049</v>
          </cell>
        </row>
        <row r="850">
          <cell r="A850">
            <v>21301</v>
          </cell>
          <cell r="B850" t="str">
            <v xml:space="preserve">  农业农村</v>
          </cell>
          <cell r="C850">
            <v>48375</v>
          </cell>
        </row>
        <row r="851">
          <cell r="A851">
            <v>2130101</v>
          </cell>
          <cell r="B851" t="str">
            <v xml:space="preserve">    行政运行</v>
          </cell>
          <cell r="C851">
            <v>1373</v>
          </cell>
        </row>
        <row r="852">
          <cell r="A852">
            <v>2130102</v>
          </cell>
          <cell r="B852" t="str">
            <v xml:space="preserve">    一般行政管理事务</v>
          </cell>
          <cell r="C852">
            <v>0</v>
          </cell>
        </row>
        <row r="853">
          <cell r="A853">
            <v>2130103</v>
          </cell>
          <cell r="B853" t="str">
            <v xml:space="preserve">    机关服务</v>
          </cell>
          <cell r="C853">
            <v>0</v>
          </cell>
        </row>
        <row r="854">
          <cell r="A854">
            <v>2130104</v>
          </cell>
          <cell r="B854" t="str">
            <v xml:space="preserve">    事业运行</v>
          </cell>
          <cell r="C854">
            <v>9850</v>
          </cell>
        </row>
        <row r="855">
          <cell r="A855">
            <v>2130105</v>
          </cell>
          <cell r="B855" t="str">
            <v xml:space="preserve">    农垦运行</v>
          </cell>
          <cell r="C855">
            <v>0</v>
          </cell>
        </row>
        <row r="856">
          <cell r="A856">
            <v>2130106</v>
          </cell>
          <cell r="B856" t="str">
            <v xml:space="preserve">    科技转化与推广服务</v>
          </cell>
          <cell r="C856">
            <v>0</v>
          </cell>
        </row>
        <row r="857">
          <cell r="A857">
            <v>2130108</v>
          </cell>
          <cell r="B857" t="str">
            <v xml:space="preserve">    病虫害控制</v>
          </cell>
          <cell r="C857">
            <v>876</v>
          </cell>
        </row>
        <row r="858">
          <cell r="A858">
            <v>2130109</v>
          </cell>
          <cell r="B858" t="str">
            <v xml:space="preserve">    农产品质量安全</v>
          </cell>
          <cell r="C858">
            <v>138</v>
          </cell>
        </row>
        <row r="859">
          <cell r="A859">
            <v>2130110</v>
          </cell>
          <cell r="B859" t="str">
            <v xml:space="preserve">    执法监管</v>
          </cell>
          <cell r="C859">
            <v>18</v>
          </cell>
        </row>
        <row r="860">
          <cell r="A860">
            <v>2130111</v>
          </cell>
          <cell r="B860" t="str">
            <v xml:space="preserve">    统计监测与信息服务</v>
          </cell>
          <cell r="C860">
            <v>0</v>
          </cell>
        </row>
        <row r="861">
          <cell r="A861">
            <v>2130112</v>
          </cell>
          <cell r="B861" t="str">
            <v xml:space="preserve">    行业业务管理</v>
          </cell>
          <cell r="C861">
            <v>0</v>
          </cell>
        </row>
        <row r="862">
          <cell r="A862">
            <v>2130114</v>
          </cell>
          <cell r="B862" t="str">
            <v xml:space="preserve">    对外交流与合作</v>
          </cell>
          <cell r="C862">
            <v>0</v>
          </cell>
        </row>
        <row r="863">
          <cell r="A863">
            <v>2130119</v>
          </cell>
          <cell r="B863" t="str">
            <v xml:space="preserve">    防灾救灾</v>
          </cell>
          <cell r="C863">
            <v>323</v>
          </cell>
        </row>
        <row r="864">
          <cell r="A864">
            <v>2130120</v>
          </cell>
          <cell r="B864" t="str">
            <v xml:space="preserve">    稳定农民收入补贴</v>
          </cell>
          <cell r="C864">
            <v>0</v>
          </cell>
        </row>
        <row r="865">
          <cell r="A865">
            <v>2130121</v>
          </cell>
          <cell r="B865" t="str">
            <v xml:space="preserve">    农业结构调整补贴</v>
          </cell>
          <cell r="C865">
            <v>0</v>
          </cell>
        </row>
        <row r="866">
          <cell r="A866">
            <v>2130122</v>
          </cell>
          <cell r="B866" t="str">
            <v xml:space="preserve">    农业生产发展</v>
          </cell>
          <cell r="C866">
            <v>22529</v>
          </cell>
        </row>
        <row r="867">
          <cell r="A867">
            <v>2130124</v>
          </cell>
          <cell r="B867" t="str">
            <v xml:space="preserve">    农村合作经济</v>
          </cell>
          <cell r="C867">
            <v>111</v>
          </cell>
        </row>
        <row r="868">
          <cell r="A868">
            <v>2130125</v>
          </cell>
          <cell r="B868" t="str">
            <v xml:space="preserve">    农产品加工与促销</v>
          </cell>
          <cell r="C868">
            <v>0</v>
          </cell>
        </row>
        <row r="869">
          <cell r="A869">
            <v>2130126</v>
          </cell>
          <cell r="B869" t="str">
            <v xml:space="preserve">    农村社会事业</v>
          </cell>
          <cell r="C869">
            <v>0</v>
          </cell>
        </row>
        <row r="870">
          <cell r="A870">
            <v>2130135</v>
          </cell>
          <cell r="B870" t="str">
            <v xml:space="preserve">    农业资源保护修复与利用</v>
          </cell>
          <cell r="C870">
            <v>1036</v>
          </cell>
        </row>
        <row r="871">
          <cell r="A871">
            <v>2130142</v>
          </cell>
          <cell r="B871" t="str">
            <v xml:space="preserve">    农村道路建设</v>
          </cell>
          <cell r="C871">
            <v>6225</v>
          </cell>
        </row>
        <row r="872">
          <cell r="A872">
            <v>2130148</v>
          </cell>
          <cell r="B872" t="str">
            <v xml:space="preserve">    渔业发展</v>
          </cell>
          <cell r="C872">
            <v>0</v>
          </cell>
        </row>
        <row r="873">
          <cell r="A873">
            <v>2130152</v>
          </cell>
          <cell r="B873" t="str">
            <v xml:space="preserve">    对高校毕业生到基层任职补助</v>
          </cell>
          <cell r="C873">
            <v>16</v>
          </cell>
        </row>
        <row r="874">
          <cell r="A874">
            <v>2130153</v>
          </cell>
          <cell r="B874" t="str">
            <v xml:space="preserve">    农田建设</v>
          </cell>
          <cell r="C874">
            <v>3667</v>
          </cell>
        </row>
        <row r="875">
          <cell r="A875">
            <v>2130199</v>
          </cell>
          <cell r="B875" t="str">
            <v xml:space="preserve">    其他农业农村支出</v>
          </cell>
          <cell r="C875">
            <v>2213</v>
          </cell>
        </row>
        <row r="876">
          <cell r="A876">
            <v>21302</v>
          </cell>
          <cell r="B876" t="str">
            <v xml:space="preserve">  林业和草原</v>
          </cell>
          <cell r="C876">
            <v>11408</v>
          </cell>
        </row>
        <row r="877">
          <cell r="A877">
            <v>2130201</v>
          </cell>
          <cell r="B877" t="str">
            <v xml:space="preserve">    行政运行</v>
          </cell>
          <cell r="C877">
            <v>704</v>
          </cell>
        </row>
        <row r="878">
          <cell r="A878">
            <v>2130202</v>
          </cell>
          <cell r="B878" t="str">
            <v xml:space="preserve">    一般行政管理事务</v>
          </cell>
          <cell r="C878">
            <v>0</v>
          </cell>
        </row>
        <row r="879">
          <cell r="A879">
            <v>2130203</v>
          </cell>
          <cell r="B879" t="str">
            <v xml:space="preserve">    机关服务</v>
          </cell>
          <cell r="C879">
            <v>0</v>
          </cell>
        </row>
        <row r="880">
          <cell r="A880">
            <v>2130204</v>
          </cell>
          <cell r="B880" t="str">
            <v xml:space="preserve">    事业机构</v>
          </cell>
          <cell r="C880">
            <v>3817</v>
          </cell>
        </row>
        <row r="881">
          <cell r="A881">
            <v>2130205</v>
          </cell>
          <cell r="B881" t="str">
            <v xml:space="preserve">    森林资源培育</v>
          </cell>
          <cell r="C881">
            <v>69</v>
          </cell>
        </row>
        <row r="882">
          <cell r="A882">
            <v>2130206</v>
          </cell>
          <cell r="B882" t="str">
            <v xml:space="preserve">    技术推广与转化</v>
          </cell>
          <cell r="C882">
            <v>0</v>
          </cell>
        </row>
        <row r="883">
          <cell r="A883">
            <v>2130207</v>
          </cell>
          <cell r="B883" t="str">
            <v xml:space="preserve">    森林资源管理</v>
          </cell>
          <cell r="C883">
            <v>470</v>
          </cell>
        </row>
        <row r="884">
          <cell r="A884">
            <v>2130209</v>
          </cell>
          <cell r="B884" t="str">
            <v xml:space="preserve">    森林生态效益补偿</v>
          </cell>
          <cell r="C884">
            <v>2743</v>
          </cell>
        </row>
        <row r="885">
          <cell r="A885">
            <v>2130211</v>
          </cell>
          <cell r="B885" t="str">
            <v xml:space="preserve">    动植物保护</v>
          </cell>
          <cell r="C885">
            <v>111</v>
          </cell>
        </row>
        <row r="886">
          <cell r="A886">
            <v>2130212</v>
          </cell>
          <cell r="B886" t="str">
            <v xml:space="preserve">    湿地保护</v>
          </cell>
          <cell r="C886">
            <v>18</v>
          </cell>
        </row>
        <row r="887">
          <cell r="A887">
            <v>2130213</v>
          </cell>
          <cell r="B887" t="str">
            <v xml:space="preserve">    执法与监督</v>
          </cell>
          <cell r="C887">
            <v>7</v>
          </cell>
        </row>
        <row r="888">
          <cell r="A888">
            <v>2130217</v>
          </cell>
          <cell r="B888" t="str">
            <v xml:space="preserve">    防沙治沙</v>
          </cell>
          <cell r="C888">
            <v>0</v>
          </cell>
        </row>
        <row r="889">
          <cell r="A889">
            <v>2130220</v>
          </cell>
          <cell r="B889" t="str">
            <v xml:space="preserve">    对外合作与交流</v>
          </cell>
          <cell r="C889">
            <v>0</v>
          </cell>
        </row>
        <row r="890">
          <cell r="A890">
            <v>2130221</v>
          </cell>
          <cell r="B890" t="str">
            <v xml:space="preserve">    产业化管理</v>
          </cell>
          <cell r="C890">
            <v>0</v>
          </cell>
        </row>
        <row r="891">
          <cell r="A891">
            <v>2130223</v>
          </cell>
          <cell r="B891" t="str">
            <v xml:space="preserve">    信息管理</v>
          </cell>
          <cell r="C891">
            <v>0</v>
          </cell>
        </row>
        <row r="892">
          <cell r="A892">
            <v>2130226</v>
          </cell>
          <cell r="B892" t="str">
            <v xml:space="preserve">    林区公共支出</v>
          </cell>
          <cell r="C892">
            <v>0</v>
          </cell>
        </row>
        <row r="893">
          <cell r="A893">
            <v>2130227</v>
          </cell>
          <cell r="B893" t="str">
            <v xml:space="preserve">    贷款贴息</v>
          </cell>
          <cell r="C893">
            <v>0</v>
          </cell>
        </row>
        <row r="894">
          <cell r="A894">
            <v>2130234</v>
          </cell>
          <cell r="B894" t="str">
            <v xml:space="preserve">    林业草原防灾减灾</v>
          </cell>
          <cell r="C894">
            <v>2105</v>
          </cell>
        </row>
        <row r="895">
          <cell r="A895">
            <v>2130236</v>
          </cell>
          <cell r="B895" t="str">
            <v xml:space="preserve">    草原管理</v>
          </cell>
          <cell r="C895">
            <v>0</v>
          </cell>
        </row>
        <row r="896">
          <cell r="A896">
            <v>2130237</v>
          </cell>
          <cell r="B896" t="str">
            <v xml:space="preserve">    行业业务管理</v>
          </cell>
          <cell r="C896">
            <v>0</v>
          </cell>
        </row>
        <row r="897">
          <cell r="A897">
            <v>2130299</v>
          </cell>
          <cell r="B897" t="str">
            <v xml:space="preserve">    其他林业和草原支出</v>
          </cell>
          <cell r="C897">
            <v>1364</v>
          </cell>
        </row>
        <row r="898">
          <cell r="A898">
            <v>21303</v>
          </cell>
          <cell r="B898" t="str">
            <v xml:space="preserve">  水利</v>
          </cell>
          <cell r="C898">
            <v>12967</v>
          </cell>
        </row>
        <row r="899">
          <cell r="A899">
            <v>2130301</v>
          </cell>
          <cell r="B899" t="str">
            <v xml:space="preserve">    行政运行</v>
          </cell>
          <cell r="C899">
            <v>559</v>
          </cell>
        </row>
        <row r="900">
          <cell r="A900">
            <v>2130302</v>
          </cell>
          <cell r="B900" t="str">
            <v xml:space="preserve">    一般行政管理事务</v>
          </cell>
          <cell r="C900">
            <v>0</v>
          </cell>
        </row>
        <row r="901">
          <cell r="A901">
            <v>2130303</v>
          </cell>
          <cell r="B901" t="str">
            <v xml:space="preserve">    机关服务</v>
          </cell>
          <cell r="C901">
            <v>0</v>
          </cell>
        </row>
        <row r="902">
          <cell r="A902">
            <v>2130304</v>
          </cell>
          <cell r="B902" t="str">
            <v xml:space="preserve">    水利行业业务管理</v>
          </cell>
          <cell r="C902">
            <v>1004</v>
          </cell>
        </row>
        <row r="903">
          <cell r="A903">
            <v>2130305</v>
          </cell>
          <cell r="B903" t="str">
            <v xml:space="preserve">    水利工程建设</v>
          </cell>
          <cell r="C903">
            <v>2938</v>
          </cell>
        </row>
        <row r="904">
          <cell r="A904">
            <v>2130306</v>
          </cell>
          <cell r="B904" t="str">
            <v xml:space="preserve">    水利工程运行与维护</v>
          </cell>
          <cell r="C904">
            <v>1777</v>
          </cell>
        </row>
        <row r="905">
          <cell r="A905">
            <v>2130307</v>
          </cell>
          <cell r="B905" t="str">
            <v xml:space="preserve">    长江黄河等流域管理</v>
          </cell>
          <cell r="C905">
            <v>0</v>
          </cell>
        </row>
        <row r="906">
          <cell r="A906">
            <v>2130308</v>
          </cell>
          <cell r="B906" t="str">
            <v xml:space="preserve">    水利前期工作</v>
          </cell>
          <cell r="C906">
            <v>0</v>
          </cell>
        </row>
        <row r="907">
          <cell r="A907">
            <v>2130309</v>
          </cell>
          <cell r="B907" t="str">
            <v xml:space="preserve">    水利执法监督</v>
          </cell>
          <cell r="C907">
            <v>0</v>
          </cell>
        </row>
        <row r="908">
          <cell r="A908">
            <v>2130310</v>
          </cell>
          <cell r="B908" t="str">
            <v xml:space="preserve">    水土保持</v>
          </cell>
          <cell r="C908">
            <v>8</v>
          </cell>
        </row>
        <row r="909">
          <cell r="A909">
            <v>2130311</v>
          </cell>
          <cell r="B909" t="str">
            <v xml:space="preserve">    水资源节约管理与保护</v>
          </cell>
          <cell r="C909">
            <v>0</v>
          </cell>
        </row>
        <row r="910">
          <cell r="A910">
            <v>2130312</v>
          </cell>
          <cell r="B910" t="str">
            <v xml:space="preserve">    水质监测</v>
          </cell>
          <cell r="C910">
            <v>49</v>
          </cell>
        </row>
        <row r="911">
          <cell r="A911">
            <v>2130313</v>
          </cell>
          <cell r="B911" t="str">
            <v xml:space="preserve">    水文测报</v>
          </cell>
          <cell r="C911">
            <v>280</v>
          </cell>
        </row>
        <row r="912">
          <cell r="A912">
            <v>2130314</v>
          </cell>
          <cell r="B912" t="str">
            <v xml:space="preserve">    防汛</v>
          </cell>
          <cell r="C912">
            <v>90</v>
          </cell>
        </row>
        <row r="913">
          <cell r="A913">
            <v>2130315</v>
          </cell>
          <cell r="B913" t="str">
            <v xml:space="preserve">    抗旱</v>
          </cell>
          <cell r="C913">
            <v>396</v>
          </cell>
        </row>
        <row r="914">
          <cell r="A914">
            <v>2130316</v>
          </cell>
          <cell r="B914" t="str">
            <v xml:space="preserve">    农村水利</v>
          </cell>
          <cell r="C914">
            <v>0</v>
          </cell>
        </row>
        <row r="915">
          <cell r="A915">
            <v>2130317</v>
          </cell>
          <cell r="B915" t="str">
            <v xml:space="preserve">    水利技术推广</v>
          </cell>
          <cell r="C915">
            <v>0</v>
          </cell>
        </row>
        <row r="916">
          <cell r="A916">
            <v>2130318</v>
          </cell>
          <cell r="B916" t="str">
            <v xml:space="preserve">    国际河流治理与管理</v>
          </cell>
          <cell r="C916">
            <v>0</v>
          </cell>
        </row>
        <row r="917">
          <cell r="A917">
            <v>2130319</v>
          </cell>
          <cell r="B917" t="str">
            <v xml:space="preserve">    江河湖库水系综合整治</v>
          </cell>
          <cell r="C917">
            <v>3977</v>
          </cell>
        </row>
        <row r="918">
          <cell r="A918">
            <v>2130321</v>
          </cell>
          <cell r="B918" t="str">
            <v xml:space="preserve">    大中型水库移民后期扶持专项支出</v>
          </cell>
          <cell r="C918">
            <v>331</v>
          </cell>
        </row>
        <row r="919">
          <cell r="A919">
            <v>2130322</v>
          </cell>
          <cell r="B919" t="str">
            <v xml:space="preserve">    水利安全监督</v>
          </cell>
          <cell r="C919">
            <v>0</v>
          </cell>
        </row>
        <row r="920">
          <cell r="A920">
            <v>2130333</v>
          </cell>
          <cell r="B920" t="str">
            <v xml:space="preserve">    信息管理</v>
          </cell>
          <cell r="C920">
            <v>0</v>
          </cell>
        </row>
        <row r="921">
          <cell r="A921">
            <v>2130334</v>
          </cell>
          <cell r="B921" t="str">
            <v xml:space="preserve">    水利建设征地及移民支出</v>
          </cell>
          <cell r="C921">
            <v>0</v>
          </cell>
        </row>
        <row r="922">
          <cell r="A922">
            <v>2130335</v>
          </cell>
          <cell r="B922" t="str">
            <v xml:space="preserve">    农村人畜饮水</v>
          </cell>
          <cell r="C922">
            <v>17</v>
          </cell>
        </row>
        <row r="923">
          <cell r="A923">
            <v>2130336</v>
          </cell>
          <cell r="B923" t="str">
            <v xml:space="preserve">    南水北调工程建设</v>
          </cell>
          <cell r="C923">
            <v>0</v>
          </cell>
        </row>
        <row r="924">
          <cell r="A924">
            <v>2130337</v>
          </cell>
          <cell r="B924" t="str">
            <v xml:space="preserve">    南水北调工程管理</v>
          </cell>
          <cell r="C924">
            <v>0</v>
          </cell>
        </row>
        <row r="925">
          <cell r="A925">
            <v>2130399</v>
          </cell>
          <cell r="B925" t="str">
            <v xml:space="preserve">    其他水利支出</v>
          </cell>
          <cell r="C925">
            <v>1541</v>
          </cell>
        </row>
        <row r="926">
          <cell r="A926">
            <v>21305</v>
          </cell>
          <cell r="B926" t="str">
            <v xml:space="preserve">  巩固脱贫衔接乡村振兴</v>
          </cell>
          <cell r="C926">
            <v>29193</v>
          </cell>
        </row>
        <row r="927">
          <cell r="A927">
            <v>2130501</v>
          </cell>
          <cell r="B927" t="str">
            <v xml:space="preserve">    行政运行</v>
          </cell>
          <cell r="C927">
            <v>154</v>
          </cell>
        </row>
        <row r="928">
          <cell r="A928">
            <v>2130502</v>
          </cell>
          <cell r="B928" t="str">
            <v xml:space="preserve">    一般行政管理事务</v>
          </cell>
          <cell r="C928">
            <v>0</v>
          </cell>
        </row>
        <row r="929">
          <cell r="A929">
            <v>2130503</v>
          </cell>
          <cell r="B929" t="str">
            <v xml:space="preserve">    机关服务</v>
          </cell>
          <cell r="C929">
            <v>0</v>
          </cell>
        </row>
        <row r="930">
          <cell r="A930">
            <v>2130504</v>
          </cell>
          <cell r="B930" t="str">
            <v xml:space="preserve">    农村基础设施建设</v>
          </cell>
          <cell r="C930">
            <v>4515</v>
          </cell>
        </row>
        <row r="931">
          <cell r="A931">
            <v>2130505</v>
          </cell>
          <cell r="B931" t="str">
            <v xml:space="preserve">    生产发展</v>
          </cell>
          <cell r="C931">
            <v>17852</v>
          </cell>
        </row>
        <row r="932">
          <cell r="A932">
            <v>2130506</v>
          </cell>
          <cell r="B932" t="str">
            <v xml:space="preserve">    社会发展</v>
          </cell>
          <cell r="C932">
            <v>534</v>
          </cell>
        </row>
        <row r="933">
          <cell r="A933">
            <v>2130507</v>
          </cell>
          <cell r="B933" t="str">
            <v xml:space="preserve">    贷款奖补和贴息</v>
          </cell>
          <cell r="C933">
            <v>151</v>
          </cell>
        </row>
        <row r="934">
          <cell r="A934">
            <v>2130508</v>
          </cell>
          <cell r="B934" t="str">
            <v xml:space="preserve">    “三西”农业建设专项补助</v>
          </cell>
          <cell r="C934">
            <v>0</v>
          </cell>
        </row>
        <row r="935">
          <cell r="A935">
            <v>2130550</v>
          </cell>
          <cell r="B935" t="str">
            <v xml:space="preserve">    事业运行</v>
          </cell>
          <cell r="C935">
            <v>150</v>
          </cell>
        </row>
        <row r="936">
          <cell r="A936">
            <v>2130599</v>
          </cell>
          <cell r="B936" t="str">
            <v xml:space="preserve">    其他巩固脱贫衔接乡村振兴支出</v>
          </cell>
          <cell r="C936">
            <v>5837</v>
          </cell>
        </row>
        <row r="937">
          <cell r="A937">
            <v>21307</v>
          </cell>
          <cell r="B937" t="str">
            <v xml:space="preserve">  农村综合改革</v>
          </cell>
          <cell r="C937">
            <v>12648</v>
          </cell>
        </row>
        <row r="938">
          <cell r="A938">
            <v>2130701</v>
          </cell>
          <cell r="B938" t="str">
            <v xml:space="preserve">    对村级公益事业建设的补助</v>
          </cell>
          <cell r="C938">
            <v>3302</v>
          </cell>
        </row>
        <row r="939">
          <cell r="A939">
            <v>2130704</v>
          </cell>
          <cell r="B939" t="str">
            <v xml:space="preserve">    国有农场办社会职能改革补助</v>
          </cell>
          <cell r="C939">
            <v>0</v>
          </cell>
        </row>
        <row r="940">
          <cell r="A940">
            <v>2130705</v>
          </cell>
          <cell r="B940" t="str">
            <v xml:space="preserve">    对村民委员会和村党支部的补助</v>
          </cell>
          <cell r="C940">
            <v>9346</v>
          </cell>
        </row>
        <row r="941">
          <cell r="A941">
            <v>2130706</v>
          </cell>
          <cell r="B941" t="str">
            <v xml:space="preserve">    对村集体经济组织的补助</v>
          </cell>
          <cell r="C941">
            <v>0</v>
          </cell>
        </row>
        <row r="942">
          <cell r="A942">
            <v>2130707</v>
          </cell>
          <cell r="B942" t="str">
            <v xml:space="preserve">    农村综合改革示范试点补助</v>
          </cell>
          <cell r="C942">
            <v>0</v>
          </cell>
        </row>
        <row r="943">
          <cell r="A943">
            <v>2130799</v>
          </cell>
          <cell r="B943" t="str">
            <v xml:space="preserve">    其他农村综合改革支出</v>
          </cell>
          <cell r="C943">
            <v>0</v>
          </cell>
        </row>
        <row r="944">
          <cell r="A944">
            <v>21308</v>
          </cell>
          <cell r="B944" t="str">
            <v xml:space="preserve">  普惠金融发展支出</v>
          </cell>
          <cell r="C944">
            <v>3758</v>
          </cell>
        </row>
        <row r="945">
          <cell r="A945">
            <v>2130801</v>
          </cell>
          <cell r="B945" t="str">
            <v xml:space="preserve">    支持农村金融机构</v>
          </cell>
          <cell r="C945">
            <v>0</v>
          </cell>
        </row>
        <row r="946">
          <cell r="A946">
            <v>2130803</v>
          </cell>
          <cell r="B946" t="str">
            <v xml:space="preserve">    农业保险保费补贴</v>
          </cell>
          <cell r="C946">
            <v>3194</v>
          </cell>
        </row>
        <row r="947">
          <cell r="A947">
            <v>2130804</v>
          </cell>
          <cell r="B947" t="str">
            <v xml:space="preserve">    创业担保贷款贴息及奖补</v>
          </cell>
          <cell r="C947">
            <v>564</v>
          </cell>
        </row>
        <row r="948">
          <cell r="A948">
            <v>2130805</v>
          </cell>
          <cell r="B948" t="str">
            <v xml:space="preserve">    补充创业担保贷款基金</v>
          </cell>
          <cell r="C948">
            <v>0</v>
          </cell>
        </row>
        <row r="949">
          <cell r="A949">
            <v>2130899</v>
          </cell>
          <cell r="B949" t="str">
            <v xml:space="preserve">    其他普惠金融发展支出</v>
          </cell>
          <cell r="C949">
            <v>0</v>
          </cell>
        </row>
        <row r="950">
          <cell r="A950">
            <v>21309</v>
          </cell>
          <cell r="B950" t="str">
            <v xml:space="preserve">  目标价格补贴</v>
          </cell>
          <cell r="C950">
            <v>0</v>
          </cell>
        </row>
        <row r="951">
          <cell r="A951">
            <v>2130901</v>
          </cell>
          <cell r="B951" t="str">
            <v xml:space="preserve">    棉花目标价格补贴</v>
          </cell>
          <cell r="C951">
            <v>0</v>
          </cell>
        </row>
        <row r="952">
          <cell r="A952">
            <v>2130999</v>
          </cell>
          <cell r="B952" t="str">
            <v xml:space="preserve">    其他目标价格补贴</v>
          </cell>
          <cell r="C952">
            <v>0</v>
          </cell>
        </row>
        <row r="953">
          <cell r="A953">
            <v>21399</v>
          </cell>
          <cell r="B953" t="str">
            <v xml:space="preserve">  其他农林水支出(款)</v>
          </cell>
          <cell r="C953">
            <v>700</v>
          </cell>
        </row>
        <row r="954">
          <cell r="A954">
            <v>2139901</v>
          </cell>
          <cell r="B954" t="str">
            <v xml:space="preserve">    化解其他公益性乡村债务支出</v>
          </cell>
          <cell r="C954">
            <v>0</v>
          </cell>
        </row>
        <row r="955">
          <cell r="A955">
            <v>2139999</v>
          </cell>
          <cell r="B955" t="str">
            <v xml:space="preserve">    其他农林水支出(项)</v>
          </cell>
          <cell r="C955">
            <v>700</v>
          </cell>
        </row>
        <row r="956">
          <cell r="A956">
            <v>214</v>
          </cell>
          <cell r="B956" t="str">
            <v>交通运输支出</v>
          </cell>
          <cell r="C956">
            <v>22404</v>
          </cell>
        </row>
        <row r="957">
          <cell r="A957">
            <v>21401</v>
          </cell>
          <cell r="B957" t="str">
            <v xml:space="preserve">  公路水路运输</v>
          </cell>
          <cell r="C957">
            <v>17201</v>
          </cell>
        </row>
        <row r="958">
          <cell r="A958">
            <v>2140101</v>
          </cell>
          <cell r="B958" t="str">
            <v xml:space="preserve">    行政运行</v>
          </cell>
          <cell r="C958">
            <v>534</v>
          </cell>
        </row>
        <row r="959">
          <cell r="A959">
            <v>2140102</v>
          </cell>
          <cell r="B959" t="str">
            <v xml:space="preserve">    一般行政管理事务</v>
          </cell>
          <cell r="C959">
            <v>0</v>
          </cell>
        </row>
        <row r="960">
          <cell r="A960">
            <v>2140103</v>
          </cell>
          <cell r="B960" t="str">
            <v xml:space="preserve">    机关服务</v>
          </cell>
          <cell r="C960">
            <v>0</v>
          </cell>
        </row>
        <row r="961">
          <cell r="A961">
            <v>2140104</v>
          </cell>
          <cell r="B961" t="str">
            <v xml:space="preserve">    公路建设</v>
          </cell>
          <cell r="C961">
            <v>10088</v>
          </cell>
        </row>
        <row r="962">
          <cell r="A962">
            <v>2140106</v>
          </cell>
          <cell r="B962" t="str">
            <v xml:space="preserve">    公路养护</v>
          </cell>
          <cell r="C962">
            <v>3159</v>
          </cell>
        </row>
        <row r="963">
          <cell r="A963">
            <v>2140109</v>
          </cell>
          <cell r="B963" t="str">
            <v xml:space="preserve">    交通运输信息化建设</v>
          </cell>
          <cell r="C963">
            <v>0</v>
          </cell>
        </row>
        <row r="964">
          <cell r="A964">
            <v>2140110</v>
          </cell>
          <cell r="B964" t="str">
            <v xml:space="preserve">    公路和运输安全</v>
          </cell>
          <cell r="C964">
            <v>497</v>
          </cell>
        </row>
        <row r="965">
          <cell r="A965">
            <v>2140111</v>
          </cell>
          <cell r="B965" t="str">
            <v xml:space="preserve">    公路还贷专项</v>
          </cell>
          <cell r="C965">
            <v>0</v>
          </cell>
        </row>
        <row r="966">
          <cell r="A966">
            <v>2140112</v>
          </cell>
          <cell r="B966" t="str">
            <v xml:space="preserve">    公路运输管理</v>
          </cell>
          <cell r="C966">
            <v>2018</v>
          </cell>
        </row>
        <row r="967">
          <cell r="A967">
            <v>2140114</v>
          </cell>
          <cell r="B967" t="str">
            <v xml:space="preserve">    公路和运输技术标准化建设</v>
          </cell>
          <cell r="C967">
            <v>0</v>
          </cell>
        </row>
        <row r="968">
          <cell r="A968">
            <v>2140122</v>
          </cell>
          <cell r="B968" t="str">
            <v xml:space="preserve">    港口设施</v>
          </cell>
          <cell r="C968">
            <v>3</v>
          </cell>
        </row>
        <row r="969">
          <cell r="A969">
            <v>2140123</v>
          </cell>
          <cell r="B969" t="str">
            <v xml:space="preserve">    航道维护</v>
          </cell>
          <cell r="C969">
            <v>0</v>
          </cell>
        </row>
        <row r="970">
          <cell r="A970">
            <v>2140127</v>
          </cell>
          <cell r="B970" t="str">
            <v xml:space="preserve">    船舶检验</v>
          </cell>
          <cell r="C970">
            <v>0</v>
          </cell>
        </row>
        <row r="971">
          <cell r="A971">
            <v>2140128</v>
          </cell>
          <cell r="B971" t="str">
            <v xml:space="preserve">    救助打捞</v>
          </cell>
          <cell r="C971">
            <v>0</v>
          </cell>
        </row>
        <row r="972">
          <cell r="A972">
            <v>2140129</v>
          </cell>
          <cell r="B972" t="str">
            <v xml:space="preserve">    内河运输</v>
          </cell>
          <cell r="C972">
            <v>0</v>
          </cell>
        </row>
        <row r="973">
          <cell r="A973">
            <v>2140130</v>
          </cell>
          <cell r="B973" t="str">
            <v xml:space="preserve">    远洋运输</v>
          </cell>
          <cell r="C973">
            <v>0</v>
          </cell>
        </row>
        <row r="974">
          <cell r="A974">
            <v>2140131</v>
          </cell>
          <cell r="B974" t="str">
            <v xml:space="preserve">    海事管理</v>
          </cell>
          <cell r="C974">
            <v>110</v>
          </cell>
        </row>
        <row r="975">
          <cell r="A975">
            <v>2140133</v>
          </cell>
          <cell r="B975" t="str">
            <v xml:space="preserve">    航标事业发展支出</v>
          </cell>
          <cell r="C975">
            <v>0</v>
          </cell>
        </row>
        <row r="976">
          <cell r="A976">
            <v>2140136</v>
          </cell>
          <cell r="B976" t="str">
            <v xml:space="preserve">    水路运输管理支出</v>
          </cell>
          <cell r="C976">
            <v>60</v>
          </cell>
        </row>
        <row r="977">
          <cell r="A977">
            <v>2140138</v>
          </cell>
          <cell r="B977" t="str">
            <v xml:space="preserve">    口岸建设</v>
          </cell>
          <cell r="C977">
            <v>0</v>
          </cell>
        </row>
        <row r="978">
          <cell r="A978">
            <v>2140199</v>
          </cell>
          <cell r="B978" t="str">
            <v xml:space="preserve">    其他公路水路运输支出</v>
          </cell>
          <cell r="C978">
            <v>732</v>
          </cell>
        </row>
        <row r="979">
          <cell r="A979">
            <v>21402</v>
          </cell>
          <cell r="B979" t="str">
            <v xml:space="preserve">  铁路运输</v>
          </cell>
          <cell r="C979">
            <v>20</v>
          </cell>
        </row>
        <row r="980">
          <cell r="A980">
            <v>2140201</v>
          </cell>
          <cell r="B980" t="str">
            <v xml:space="preserve">    行政运行</v>
          </cell>
          <cell r="C980">
            <v>0</v>
          </cell>
        </row>
        <row r="981">
          <cell r="A981">
            <v>2140202</v>
          </cell>
          <cell r="B981" t="str">
            <v xml:space="preserve">    一般行政管理事务</v>
          </cell>
          <cell r="C981">
            <v>0</v>
          </cell>
        </row>
        <row r="982">
          <cell r="A982">
            <v>2140203</v>
          </cell>
          <cell r="B982" t="str">
            <v xml:space="preserve">    机关服务</v>
          </cell>
          <cell r="C982">
            <v>0</v>
          </cell>
        </row>
        <row r="983">
          <cell r="A983">
            <v>2140204</v>
          </cell>
          <cell r="B983" t="str">
            <v xml:space="preserve">    铁路路网建设</v>
          </cell>
          <cell r="C983">
            <v>0</v>
          </cell>
        </row>
        <row r="984">
          <cell r="A984">
            <v>2140205</v>
          </cell>
          <cell r="B984" t="str">
            <v xml:space="preserve">    铁路还贷专项</v>
          </cell>
          <cell r="C984">
            <v>0</v>
          </cell>
        </row>
        <row r="985">
          <cell r="A985">
            <v>2140206</v>
          </cell>
          <cell r="B985" t="str">
            <v xml:space="preserve">    铁路安全</v>
          </cell>
          <cell r="C985">
            <v>20</v>
          </cell>
        </row>
        <row r="986">
          <cell r="A986">
            <v>2140207</v>
          </cell>
          <cell r="B986" t="str">
            <v xml:space="preserve">    铁路专项运输</v>
          </cell>
          <cell r="C986">
            <v>0</v>
          </cell>
        </row>
        <row r="987">
          <cell r="A987">
            <v>2140208</v>
          </cell>
          <cell r="B987" t="str">
            <v xml:space="preserve">    行业监管</v>
          </cell>
          <cell r="C987">
            <v>0</v>
          </cell>
        </row>
        <row r="988">
          <cell r="A988">
            <v>2140299</v>
          </cell>
          <cell r="B988" t="str">
            <v xml:space="preserve">    其他铁路运输支出</v>
          </cell>
          <cell r="C988">
            <v>0</v>
          </cell>
        </row>
        <row r="989">
          <cell r="A989">
            <v>21403</v>
          </cell>
          <cell r="B989" t="str">
            <v xml:space="preserve">  民用航空运输</v>
          </cell>
          <cell r="C989">
            <v>0</v>
          </cell>
        </row>
        <row r="990">
          <cell r="A990">
            <v>2140301</v>
          </cell>
          <cell r="B990" t="str">
            <v xml:space="preserve">    行政运行</v>
          </cell>
          <cell r="C990">
            <v>0</v>
          </cell>
        </row>
        <row r="991">
          <cell r="A991">
            <v>2140302</v>
          </cell>
          <cell r="B991" t="str">
            <v xml:space="preserve">    一般行政管理事务</v>
          </cell>
          <cell r="C991">
            <v>0</v>
          </cell>
        </row>
        <row r="992">
          <cell r="A992">
            <v>2140303</v>
          </cell>
          <cell r="B992" t="str">
            <v xml:space="preserve">    机关服务</v>
          </cell>
          <cell r="C992">
            <v>0</v>
          </cell>
        </row>
        <row r="993">
          <cell r="A993">
            <v>2140304</v>
          </cell>
          <cell r="B993" t="str">
            <v xml:space="preserve">    机场建设</v>
          </cell>
          <cell r="C993">
            <v>0</v>
          </cell>
        </row>
        <row r="994">
          <cell r="A994">
            <v>2140305</v>
          </cell>
          <cell r="B994" t="str">
            <v xml:space="preserve">    空管系统建设</v>
          </cell>
          <cell r="C994">
            <v>0</v>
          </cell>
        </row>
        <row r="995">
          <cell r="A995">
            <v>2140306</v>
          </cell>
          <cell r="B995" t="str">
            <v xml:space="preserve">    民航还贷专项支出</v>
          </cell>
          <cell r="C995">
            <v>0</v>
          </cell>
        </row>
        <row r="996">
          <cell r="A996">
            <v>2140307</v>
          </cell>
          <cell r="B996" t="str">
            <v xml:space="preserve">    民用航空安全</v>
          </cell>
          <cell r="C996">
            <v>0</v>
          </cell>
        </row>
        <row r="997">
          <cell r="A997">
            <v>2140308</v>
          </cell>
          <cell r="B997" t="str">
            <v xml:space="preserve">    民航专项运输</v>
          </cell>
          <cell r="C997">
            <v>0</v>
          </cell>
        </row>
        <row r="998">
          <cell r="A998">
            <v>2140399</v>
          </cell>
          <cell r="B998" t="str">
            <v xml:space="preserve">    其他民用航空运输支出</v>
          </cell>
          <cell r="C998">
            <v>0</v>
          </cell>
        </row>
        <row r="999">
          <cell r="A999">
            <v>21405</v>
          </cell>
          <cell r="B999" t="str">
            <v xml:space="preserve">  邮政业支出</v>
          </cell>
          <cell r="C999">
            <v>0</v>
          </cell>
        </row>
        <row r="1000">
          <cell r="A1000">
            <v>2140501</v>
          </cell>
          <cell r="B1000" t="str">
            <v xml:space="preserve">    行政运行</v>
          </cell>
          <cell r="C1000">
            <v>0</v>
          </cell>
        </row>
        <row r="1001">
          <cell r="A1001">
            <v>2140502</v>
          </cell>
          <cell r="B1001" t="str">
            <v xml:space="preserve">    一般行政管理事务</v>
          </cell>
          <cell r="C1001">
            <v>0</v>
          </cell>
        </row>
        <row r="1002">
          <cell r="A1002">
            <v>2140503</v>
          </cell>
          <cell r="B1002" t="str">
            <v xml:space="preserve">    机关服务</v>
          </cell>
          <cell r="C1002">
            <v>0</v>
          </cell>
        </row>
        <row r="1003">
          <cell r="A1003">
            <v>2140504</v>
          </cell>
          <cell r="B1003" t="str">
            <v xml:space="preserve">    行业监管</v>
          </cell>
          <cell r="C1003">
            <v>0</v>
          </cell>
        </row>
        <row r="1004">
          <cell r="A1004">
            <v>2140505</v>
          </cell>
          <cell r="B1004" t="str">
            <v xml:space="preserve">    邮政普遍服务与特殊服务</v>
          </cell>
          <cell r="C1004">
            <v>0</v>
          </cell>
        </row>
        <row r="1005">
          <cell r="A1005">
            <v>2140599</v>
          </cell>
          <cell r="B1005" t="str">
            <v xml:space="preserve">    其他邮政业支出</v>
          </cell>
          <cell r="C1005">
            <v>0</v>
          </cell>
        </row>
        <row r="1006">
          <cell r="A1006">
            <v>21406</v>
          </cell>
          <cell r="B1006" t="str">
            <v xml:space="preserve">  车辆购置税支出</v>
          </cell>
          <cell r="C1006">
            <v>5042</v>
          </cell>
        </row>
        <row r="1007">
          <cell r="A1007">
            <v>2140601</v>
          </cell>
          <cell r="B1007" t="str">
            <v xml:space="preserve">    车辆购置税用于公路等基础设施建设支出</v>
          </cell>
          <cell r="C1007">
            <v>2074</v>
          </cell>
        </row>
        <row r="1008">
          <cell r="A1008">
            <v>2140602</v>
          </cell>
          <cell r="B1008" t="str">
            <v xml:space="preserve">    车辆购置税用于农村公路建设支出</v>
          </cell>
          <cell r="C1008">
            <v>2968</v>
          </cell>
        </row>
        <row r="1009">
          <cell r="A1009">
            <v>2140603</v>
          </cell>
          <cell r="B1009" t="str">
            <v xml:space="preserve">    车辆购置税用于老旧汽车报废更新补贴</v>
          </cell>
          <cell r="C1009">
            <v>0</v>
          </cell>
        </row>
        <row r="1010">
          <cell r="A1010">
            <v>2140699</v>
          </cell>
          <cell r="B1010" t="str">
            <v xml:space="preserve">    车辆购置税其他支出</v>
          </cell>
          <cell r="C1010">
            <v>0</v>
          </cell>
        </row>
        <row r="1011">
          <cell r="A1011">
            <v>21499</v>
          </cell>
          <cell r="B1011" t="str">
            <v xml:space="preserve">  其他交通运输支出(款)</v>
          </cell>
          <cell r="C1011">
            <v>141</v>
          </cell>
        </row>
        <row r="1012">
          <cell r="A1012">
            <v>2149901</v>
          </cell>
          <cell r="B1012" t="str">
            <v xml:space="preserve">    公共交通运营补助</v>
          </cell>
          <cell r="C1012">
            <v>141</v>
          </cell>
        </row>
        <row r="1013">
          <cell r="A1013">
            <v>2149999</v>
          </cell>
          <cell r="B1013" t="str">
            <v xml:space="preserve">    其他交通运输支出(项)</v>
          </cell>
          <cell r="C1013">
            <v>0</v>
          </cell>
        </row>
        <row r="1014">
          <cell r="A1014">
            <v>215</v>
          </cell>
          <cell r="B1014" t="str">
            <v>资源勘探工业信息等支出</v>
          </cell>
          <cell r="C1014">
            <v>498</v>
          </cell>
        </row>
        <row r="1015">
          <cell r="A1015">
            <v>21501</v>
          </cell>
          <cell r="B1015" t="str">
            <v xml:space="preserve">  资源勘探开发</v>
          </cell>
          <cell r="C1015">
            <v>258</v>
          </cell>
        </row>
        <row r="1016">
          <cell r="A1016">
            <v>2150101</v>
          </cell>
          <cell r="B1016" t="str">
            <v xml:space="preserve">    行政运行</v>
          </cell>
          <cell r="C1016">
            <v>0</v>
          </cell>
        </row>
        <row r="1017">
          <cell r="A1017">
            <v>2150102</v>
          </cell>
          <cell r="B1017" t="str">
            <v xml:space="preserve">    一般行政管理事务</v>
          </cell>
          <cell r="C1017">
            <v>0</v>
          </cell>
        </row>
        <row r="1018">
          <cell r="A1018">
            <v>2150103</v>
          </cell>
          <cell r="B1018" t="str">
            <v xml:space="preserve">    机关服务</v>
          </cell>
          <cell r="C1018">
            <v>0</v>
          </cell>
        </row>
        <row r="1019">
          <cell r="A1019">
            <v>2150104</v>
          </cell>
          <cell r="B1019" t="str">
            <v xml:space="preserve">    煤炭勘探开采和洗选</v>
          </cell>
          <cell r="C1019">
            <v>0</v>
          </cell>
        </row>
        <row r="1020">
          <cell r="A1020">
            <v>2150105</v>
          </cell>
          <cell r="B1020" t="str">
            <v xml:space="preserve">    石油和天然气勘探开采</v>
          </cell>
          <cell r="C1020">
            <v>0</v>
          </cell>
        </row>
        <row r="1021">
          <cell r="A1021">
            <v>2150106</v>
          </cell>
          <cell r="B1021" t="str">
            <v xml:space="preserve">    黑色金属矿勘探和采选</v>
          </cell>
          <cell r="C1021">
            <v>0</v>
          </cell>
        </row>
        <row r="1022">
          <cell r="A1022">
            <v>2150107</v>
          </cell>
          <cell r="B1022" t="str">
            <v xml:space="preserve">    有色金属矿勘探和采选</v>
          </cell>
          <cell r="C1022">
            <v>0</v>
          </cell>
        </row>
        <row r="1023">
          <cell r="A1023">
            <v>2150108</v>
          </cell>
          <cell r="B1023" t="str">
            <v xml:space="preserve">    非金属矿勘探和采选</v>
          </cell>
          <cell r="C1023">
            <v>0</v>
          </cell>
        </row>
        <row r="1024">
          <cell r="A1024">
            <v>2150199</v>
          </cell>
          <cell r="B1024" t="str">
            <v xml:space="preserve">    其他资源勘探业支出</v>
          </cell>
          <cell r="C1024">
            <v>258</v>
          </cell>
        </row>
        <row r="1025">
          <cell r="A1025">
            <v>21502</v>
          </cell>
          <cell r="B1025" t="str">
            <v xml:space="preserve">  制造业</v>
          </cell>
          <cell r="C1025">
            <v>0</v>
          </cell>
        </row>
        <row r="1026">
          <cell r="A1026">
            <v>2150201</v>
          </cell>
          <cell r="B1026" t="str">
            <v xml:space="preserve">    行政运行</v>
          </cell>
          <cell r="C1026">
            <v>0</v>
          </cell>
        </row>
        <row r="1027">
          <cell r="A1027">
            <v>2150202</v>
          </cell>
          <cell r="B1027" t="str">
            <v xml:space="preserve">    一般行政管理事务</v>
          </cell>
          <cell r="C1027">
            <v>0</v>
          </cell>
        </row>
        <row r="1028">
          <cell r="A1028">
            <v>2150203</v>
          </cell>
          <cell r="B1028" t="str">
            <v xml:space="preserve">    机关服务</v>
          </cell>
          <cell r="C1028">
            <v>0</v>
          </cell>
        </row>
        <row r="1029">
          <cell r="A1029">
            <v>2150204</v>
          </cell>
          <cell r="B1029" t="str">
            <v xml:space="preserve">    纺织业</v>
          </cell>
          <cell r="C1029">
            <v>0</v>
          </cell>
        </row>
        <row r="1030">
          <cell r="A1030">
            <v>2150205</v>
          </cell>
          <cell r="B1030" t="str">
            <v xml:space="preserve">    医药制造业</v>
          </cell>
          <cell r="C1030">
            <v>0</v>
          </cell>
        </row>
        <row r="1031">
          <cell r="A1031">
            <v>2150206</v>
          </cell>
          <cell r="B1031" t="str">
            <v xml:space="preserve">    非金属矿物制品业</v>
          </cell>
          <cell r="C1031">
            <v>0</v>
          </cell>
        </row>
        <row r="1032">
          <cell r="A1032">
            <v>2150207</v>
          </cell>
          <cell r="B1032" t="str">
            <v xml:space="preserve">    通信设备、计算机及其他电子设备制造业</v>
          </cell>
          <cell r="C1032">
            <v>0</v>
          </cell>
        </row>
        <row r="1033">
          <cell r="A1033">
            <v>2150208</v>
          </cell>
          <cell r="B1033" t="str">
            <v xml:space="preserve">    交通运输设备制造业</v>
          </cell>
          <cell r="C1033">
            <v>0</v>
          </cell>
        </row>
        <row r="1034">
          <cell r="A1034">
            <v>2150209</v>
          </cell>
          <cell r="B1034" t="str">
            <v xml:space="preserve">    电气机械及器材制造业</v>
          </cell>
          <cell r="C1034">
            <v>0</v>
          </cell>
        </row>
        <row r="1035">
          <cell r="A1035">
            <v>2150210</v>
          </cell>
          <cell r="B1035" t="str">
            <v xml:space="preserve">    工艺品及其他制造业</v>
          </cell>
          <cell r="C1035">
            <v>0</v>
          </cell>
        </row>
        <row r="1036">
          <cell r="A1036">
            <v>2150212</v>
          </cell>
          <cell r="B1036" t="str">
            <v xml:space="preserve">    石油加工、炼焦及核燃料加工业</v>
          </cell>
          <cell r="C1036">
            <v>0</v>
          </cell>
        </row>
        <row r="1037">
          <cell r="A1037">
            <v>2150213</v>
          </cell>
          <cell r="B1037" t="str">
            <v xml:space="preserve">    化学原料及化学制品制造业</v>
          </cell>
          <cell r="C1037">
            <v>0</v>
          </cell>
        </row>
        <row r="1038">
          <cell r="A1038">
            <v>2150214</v>
          </cell>
          <cell r="B1038" t="str">
            <v xml:space="preserve">    黑色金属冶炼及压延加工业</v>
          </cell>
          <cell r="C1038">
            <v>0</v>
          </cell>
        </row>
        <row r="1039">
          <cell r="A1039">
            <v>2150215</v>
          </cell>
          <cell r="B1039" t="str">
            <v xml:space="preserve">    有色金属冶炼及压延加工业</v>
          </cell>
          <cell r="C1039">
            <v>0</v>
          </cell>
        </row>
        <row r="1040">
          <cell r="A1040">
            <v>2150299</v>
          </cell>
          <cell r="B1040" t="str">
            <v xml:space="preserve">    其他制造业支出</v>
          </cell>
          <cell r="C1040">
            <v>0</v>
          </cell>
        </row>
        <row r="1041">
          <cell r="A1041">
            <v>21503</v>
          </cell>
          <cell r="B1041" t="str">
            <v xml:space="preserve">  建筑业</v>
          </cell>
          <cell r="C1041">
            <v>0</v>
          </cell>
        </row>
        <row r="1042">
          <cell r="A1042">
            <v>2150301</v>
          </cell>
          <cell r="B1042" t="str">
            <v xml:space="preserve">    行政运行</v>
          </cell>
          <cell r="C1042">
            <v>0</v>
          </cell>
        </row>
        <row r="1043">
          <cell r="A1043">
            <v>2150302</v>
          </cell>
          <cell r="B1043" t="str">
            <v xml:space="preserve">    一般行政管理事务</v>
          </cell>
          <cell r="C1043">
            <v>0</v>
          </cell>
        </row>
        <row r="1044">
          <cell r="A1044">
            <v>2150303</v>
          </cell>
          <cell r="B1044" t="str">
            <v xml:space="preserve">    机关服务</v>
          </cell>
          <cell r="C1044">
            <v>0</v>
          </cell>
        </row>
        <row r="1045">
          <cell r="A1045">
            <v>2150399</v>
          </cell>
          <cell r="B1045" t="str">
            <v xml:space="preserve">    其他建筑业支出</v>
          </cell>
          <cell r="C1045">
            <v>0</v>
          </cell>
        </row>
        <row r="1046">
          <cell r="A1046">
            <v>21505</v>
          </cell>
          <cell r="B1046" t="str">
            <v xml:space="preserve">  工业和信息产业监管</v>
          </cell>
          <cell r="C1046">
            <v>79</v>
          </cell>
        </row>
        <row r="1047">
          <cell r="A1047">
            <v>2150501</v>
          </cell>
          <cell r="B1047" t="str">
            <v xml:space="preserve">    行政运行</v>
          </cell>
          <cell r="C1047">
            <v>0</v>
          </cell>
        </row>
        <row r="1048">
          <cell r="A1048">
            <v>2150502</v>
          </cell>
          <cell r="B1048" t="str">
            <v xml:space="preserve">    一般行政管理事务</v>
          </cell>
          <cell r="C1048">
            <v>0</v>
          </cell>
        </row>
        <row r="1049">
          <cell r="A1049">
            <v>2150503</v>
          </cell>
          <cell r="B1049" t="str">
            <v xml:space="preserve">    机关服务</v>
          </cell>
          <cell r="C1049">
            <v>0</v>
          </cell>
        </row>
        <row r="1050">
          <cell r="A1050">
            <v>2150505</v>
          </cell>
          <cell r="B1050" t="str">
            <v xml:space="preserve">    战备应急</v>
          </cell>
          <cell r="C1050">
            <v>0</v>
          </cell>
        </row>
        <row r="1051">
          <cell r="A1051">
            <v>2150507</v>
          </cell>
          <cell r="B1051" t="str">
            <v xml:space="preserve">    专用通信</v>
          </cell>
          <cell r="C1051">
            <v>49</v>
          </cell>
        </row>
        <row r="1052">
          <cell r="A1052">
            <v>2150508</v>
          </cell>
          <cell r="B1052" t="str">
            <v xml:space="preserve">    无线电及信息通信监管</v>
          </cell>
          <cell r="C1052">
            <v>0</v>
          </cell>
        </row>
        <row r="1053">
          <cell r="A1053">
            <v>2150516</v>
          </cell>
          <cell r="B1053" t="str">
            <v xml:space="preserve">    工程建设及运行维护</v>
          </cell>
          <cell r="C1053">
            <v>0</v>
          </cell>
        </row>
        <row r="1054">
          <cell r="A1054">
            <v>2150517</v>
          </cell>
          <cell r="B1054" t="str">
            <v xml:space="preserve">    产业发展</v>
          </cell>
          <cell r="C1054">
            <v>30</v>
          </cell>
        </row>
        <row r="1055">
          <cell r="A1055">
            <v>2150550</v>
          </cell>
          <cell r="B1055" t="str">
            <v xml:space="preserve">    事业运行</v>
          </cell>
          <cell r="C1055">
            <v>0</v>
          </cell>
        </row>
        <row r="1056">
          <cell r="A1056">
            <v>2150599</v>
          </cell>
          <cell r="B1056" t="str">
            <v xml:space="preserve">    其他工业和信息产业监管支出</v>
          </cell>
          <cell r="C1056">
            <v>0</v>
          </cell>
        </row>
        <row r="1057">
          <cell r="A1057">
            <v>21507</v>
          </cell>
          <cell r="B1057" t="str">
            <v xml:space="preserve">  国有资产监管</v>
          </cell>
          <cell r="C1057">
            <v>0</v>
          </cell>
        </row>
        <row r="1058">
          <cell r="A1058">
            <v>2150701</v>
          </cell>
          <cell r="B1058" t="str">
            <v xml:space="preserve">    行政运行</v>
          </cell>
          <cell r="C1058">
            <v>0</v>
          </cell>
        </row>
        <row r="1059">
          <cell r="A1059">
            <v>2150702</v>
          </cell>
          <cell r="B1059" t="str">
            <v xml:space="preserve">    一般行政管理事务</v>
          </cell>
          <cell r="C1059">
            <v>0</v>
          </cell>
        </row>
        <row r="1060">
          <cell r="A1060">
            <v>2150703</v>
          </cell>
          <cell r="B1060" t="str">
            <v xml:space="preserve">    机关服务</v>
          </cell>
          <cell r="C1060">
            <v>0</v>
          </cell>
        </row>
        <row r="1061">
          <cell r="A1061">
            <v>2150704</v>
          </cell>
          <cell r="B1061" t="str">
            <v xml:space="preserve">    国有企业监事会专项</v>
          </cell>
          <cell r="C1061">
            <v>0</v>
          </cell>
        </row>
        <row r="1062">
          <cell r="A1062">
            <v>2150705</v>
          </cell>
          <cell r="B1062" t="str">
            <v xml:space="preserve">    中央企业专项管理</v>
          </cell>
          <cell r="C1062">
            <v>0</v>
          </cell>
        </row>
        <row r="1063">
          <cell r="A1063">
            <v>2150799</v>
          </cell>
          <cell r="B1063" t="str">
            <v xml:space="preserve">    其他国有资产监管支出</v>
          </cell>
          <cell r="C1063">
            <v>0</v>
          </cell>
        </row>
        <row r="1064">
          <cell r="A1064">
            <v>21508</v>
          </cell>
          <cell r="B1064" t="str">
            <v xml:space="preserve">  支持中小企业发展和管理支出</v>
          </cell>
          <cell r="C1064">
            <v>30</v>
          </cell>
        </row>
        <row r="1065">
          <cell r="A1065">
            <v>2150801</v>
          </cell>
          <cell r="B1065" t="str">
            <v xml:space="preserve">    行政运行</v>
          </cell>
          <cell r="C1065">
            <v>0</v>
          </cell>
        </row>
        <row r="1066">
          <cell r="A1066">
            <v>2150802</v>
          </cell>
          <cell r="B1066" t="str">
            <v xml:space="preserve">    一般行政管理事务</v>
          </cell>
          <cell r="C1066">
            <v>0</v>
          </cell>
        </row>
        <row r="1067">
          <cell r="A1067">
            <v>2150803</v>
          </cell>
          <cell r="B1067" t="str">
            <v xml:space="preserve">    机关服务</v>
          </cell>
          <cell r="C1067">
            <v>0</v>
          </cell>
        </row>
        <row r="1068">
          <cell r="A1068">
            <v>2150804</v>
          </cell>
          <cell r="B1068" t="str">
            <v xml:space="preserve">    科技型中小企业技术创新基金</v>
          </cell>
          <cell r="C1068">
            <v>0</v>
          </cell>
        </row>
        <row r="1069">
          <cell r="A1069">
            <v>2150805</v>
          </cell>
          <cell r="B1069" t="str">
            <v xml:space="preserve">    中小企业发展专项</v>
          </cell>
          <cell r="C1069">
            <v>30</v>
          </cell>
        </row>
        <row r="1070">
          <cell r="A1070">
            <v>2150806</v>
          </cell>
          <cell r="B1070" t="str">
            <v xml:space="preserve">    减免房租补贴</v>
          </cell>
          <cell r="C1070">
            <v>0</v>
          </cell>
        </row>
        <row r="1071">
          <cell r="A1071">
            <v>2150899</v>
          </cell>
          <cell r="B1071" t="str">
            <v xml:space="preserve">    其他支持中小企业发展和管理支出</v>
          </cell>
          <cell r="C1071">
            <v>0</v>
          </cell>
        </row>
        <row r="1072">
          <cell r="A1072">
            <v>21599</v>
          </cell>
          <cell r="B1072" t="str">
            <v xml:space="preserve">  其他资源勘探工业信息等支出(款)</v>
          </cell>
          <cell r="C1072">
            <v>131</v>
          </cell>
        </row>
        <row r="1073">
          <cell r="A1073">
            <v>2159901</v>
          </cell>
          <cell r="B1073" t="str">
            <v xml:space="preserve">    黄金事务</v>
          </cell>
          <cell r="C1073">
            <v>0</v>
          </cell>
        </row>
        <row r="1074">
          <cell r="A1074">
            <v>2159904</v>
          </cell>
          <cell r="B1074" t="str">
            <v xml:space="preserve">    技术改造支出</v>
          </cell>
          <cell r="C1074">
            <v>0</v>
          </cell>
        </row>
        <row r="1075">
          <cell r="A1075">
            <v>2159905</v>
          </cell>
          <cell r="B1075" t="str">
            <v xml:space="preserve">    中药材扶持资金支出</v>
          </cell>
          <cell r="C1075">
            <v>0</v>
          </cell>
        </row>
        <row r="1076">
          <cell r="A1076">
            <v>2159906</v>
          </cell>
          <cell r="B1076" t="str">
            <v xml:space="preserve">    重点产业振兴和技术改造项目贷款贴息</v>
          </cell>
          <cell r="C1076">
            <v>0</v>
          </cell>
        </row>
        <row r="1077">
          <cell r="A1077">
            <v>2159999</v>
          </cell>
          <cell r="B1077" t="str">
            <v xml:space="preserve">    其他资源勘探工业信息等支出(项)</v>
          </cell>
          <cell r="C1077">
            <v>131</v>
          </cell>
        </row>
        <row r="1078">
          <cell r="A1078">
            <v>216</v>
          </cell>
          <cell r="B1078" t="str">
            <v>商业服务业等支出</v>
          </cell>
          <cell r="C1078">
            <v>3736</v>
          </cell>
        </row>
        <row r="1079">
          <cell r="A1079">
            <v>21602</v>
          </cell>
          <cell r="B1079" t="str">
            <v xml:space="preserve">  商业流通事务</v>
          </cell>
          <cell r="C1079">
            <v>3736</v>
          </cell>
        </row>
        <row r="1080">
          <cell r="A1080">
            <v>2160201</v>
          </cell>
          <cell r="B1080" t="str">
            <v xml:space="preserve">    行政运行</v>
          </cell>
          <cell r="C1080">
            <v>292</v>
          </cell>
        </row>
        <row r="1081">
          <cell r="A1081">
            <v>2160202</v>
          </cell>
          <cell r="B1081" t="str">
            <v xml:space="preserve">    一般行政管理事务</v>
          </cell>
          <cell r="C1081">
            <v>0</v>
          </cell>
        </row>
        <row r="1082">
          <cell r="A1082">
            <v>2160203</v>
          </cell>
          <cell r="B1082" t="str">
            <v xml:space="preserve">    机关服务</v>
          </cell>
          <cell r="C1082">
            <v>0</v>
          </cell>
        </row>
        <row r="1083">
          <cell r="A1083">
            <v>2160216</v>
          </cell>
          <cell r="B1083" t="str">
            <v xml:space="preserve">    食品流通安全补贴</v>
          </cell>
          <cell r="C1083">
            <v>0</v>
          </cell>
        </row>
        <row r="1084">
          <cell r="A1084">
            <v>2160217</v>
          </cell>
          <cell r="B1084" t="str">
            <v xml:space="preserve">    市场监测及信息管理</v>
          </cell>
          <cell r="C1084">
            <v>0</v>
          </cell>
        </row>
        <row r="1085">
          <cell r="A1085">
            <v>2160218</v>
          </cell>
          <cell r="B1085" t="str">
            <v xml:space="preserve">    民贸企业补贴</v>
          </cell>
          <cell r="C1085">
            <v>0</v>
          </cell>
        </row>
        <row r="1086">
          <cell r="A1086">
            <v>2160219</v>
          </cell>
          <cell r="B1086" t="str">
            <v xml:space="preserve">    民贸民品贷款贴息</v>
          </cell>
          <cell r="C1086">
            <v>0</v>
          </cell>
        </row>
        <row r="1087">
          <cell r="A1087">
            <v>2160250</v>
          </cell>
          <cell r="B1087" t="str">
            <v xml:space="preserve">    事业运行</v>
          </cell>
          <cell r="C1087">
            <v>0</v>
          </cell>
        </row>
        <row r="1088">
          <cell r="A1088">
            <v>2160299</v>
          </cell>
          <cell r="B1088" t="str">
            <v xml:space="preserve">    其他商业流通事务支出</v>
          </cell>
          <cell r="C1088">
            <v>3444</v>
          </cell>
        </row>
        <row r="1089">
          <cell r="A1089">
            <v>21606</v>
          </cell>
          <cell r="B1089" t="str">
            <v xml:space="preserve">  涉外发展服务支出</v>
          </cell>
          <cell r="C1089">
            <v>0</v>
          </cell>
        </row>
        <row r="1090">
          <cell r="A1090">
            <v>2160601</v>
          </cell>
          <cell r="B1090" t="str">
            <v xml:space="preserve">    行政运行</v>
          </cell>
          <cell r="C1090">
            <v>0</v>
          </cell>
        </row>
        <row r="1091">
          <cell r="A1091">
            <v>2160602</v>
          </cell>
          <cell r="B1091" t="str">
            <v xml:space="preserve">    一般行政管理事务</v>
          </cell>
          <cell r="C1091">
            <v>0</v>
          </cell>
        </row>
        <row r="1092">
          <cell r="A1092">
            <v>2160603</v>
          </cell>
          <cell r="B1092" t="str">
            <v xml:space="preserve">    机关服务</v>
          </cell>
          <cell r="C1092">
            <v>0</v>
          </cell>
        </row>
        <row r="1093">
          <cell r="A1093">
            <v>2160607</v>
          </cell>
          <cell r="B1093" t="str">
            <v xml:space="preserve">    外商投资环境建设补助资金</v>
          </cell>
          <cell r="C1093">
            <v>0</v>
          </cell>
        </row>
        <row r="1094">
          <cell r="A1094">
            <v>2160699</v>
          </cell>
          <cell r="B1094" t="str">
            <v xml:space="preserve">    其他涉外发展服务支出</v>
          </cell>
          <cell r="C1094">
            <v>0</v>
          </cell>
        </row>
        <row r="1095">
          <cell r="A1095">
            <v>21699</v>
          </cell>
          <cell r="B1095" t="str">
            <v xml:space="preserve">  其他商业服务业等支出(款)</v>
          </cell>
          <cell r="C1095">
            <v>0</v>
          </cell>
        </row>
        <row r="1096">
          <cell r="A1096">
            <v>2169901</v>
          </cell>
          <cell r="B1096" t="str">
            <v xml:space="preserve">    服务业基础设施建设</v>
          </cell>
          <cell r="C1096">
            <v>0</v>
          </cell>
        </row>
        <row r="1097">
          <cell r="A1097">
            <v>2169999</v>
          </cell>
          <cell r="B1097" t="str">
            <v xml:space="preserve">    其他商业服务业等支出(项)</v>
          </cell>
          <cell r="C1097">
            <v>0</v>
          </cell>
        </row>
        <row r="1098">
          <cell r="A1098">
            <v>217</v>
          </cell>
          <cell r="B1098" t="str">
            <v>金融支出</v>
          </cell>
          <cell r="C1098">
            <v>80</v>
          </cell>
        </row>
        <row r="1099">
          <cell r="A1099">
            <v>21701</v>
          </cell>
          <cell r="B1099" t="str">
            <v xml:space="preserve">  金融部门行政支出</v>
          </cell>
          <cell r="C1099">
            <v>0</v>
          </cell>
        </row>
        <row r="1100">
          <cell r="A1100">
            <v>2170101</v>
          </cell>
          <cell r="B1100" t="str">
            <v xml:space="preserve">    行政运行</v>
          </cell>
          <cell r="C1100">
            <v>0</v>
          </cell>
        </row>
        <row r="1101">
          <cell r="A1101">
            <v>2170102</v>
          </cell>
          <cell r="B1101" t="str">
            <v xml:space="preserve">    一般行政管理事务</v>
          </cell>
          <cell r="C1101">
            <v>0</v>
          </cell>
        </row>
        <row r="1102">
          <cell r="A1102">
            <v>2170103</v>
          </cell>
          <cell r="B1102" t="str">
            <v xml:space="preserve">    机关服务</v>
          </cell>
          <cell r="C1102">
            <v>0</v>
          </cell>
        </row>
        <row r="1103">
          <cell r="A1103">
            <v>2170104</v>
          </cell>
          <cell r="B1103" t="str">
            <v xml:space="preserve">    安全防卫</v>
          </cell>
          <cell r="C1103">
            <v>0</v>
          </cell>
        </row>
        <row r="1104">
          <cell r="A1104">
            <v>2170150</v>
          </cell>
          <cell r="B1104" t="str">
            <v xml:space="preserve">    事业运行</v>
          </cell>
          <cell r="C1104">
            <v>0</v>
          </cell>
        </row>
        <row r="1105">
          <cell r="A1105">
            <v>2170199</v>
          </cell>
          <cell r="B1105" t="str">
            <v xml:space="preserve">    金融部门其他行政支出</v>
          </cell>
          <cell r="C1105">
            <v>0</v>
          </cell>
        </row>
        <row r="1106">
          <cell r="A1106">
            <v>21702</v>
          </cell>
          <cell r="B1106" t="str">
            <v xml:space="preserve">  金融部门监管支出</v>
          </cell>
          <cell r="C1106">
            <v>80</v>
          </cell>
        </row>
        <row r="1107">
          <cell r="A1107">
            <v>2170201</v>
          </cell>
          <cell r="B1107" t="str">
            <v xml:space="preserve">    货币发行</v>
          </cell>
          <cell r="C1107">
            <v>0</v>
          </cell>
        </row>
        <row r="1108">
          <cell r="A1108">
            <v>2170202</v>
          </cell>
          <cell r="B1108" t="str">
            <v xml:space="preserve">    金融服务</v>
          </cell>
          <cell r="C1108">
            <v>0</v>
          </cell>
        </row>
        <row r="1109">
          <cell r="A1109">
            <v>2170203</v>
          </cell>
          <cell r="B1109" t="str">
            <v xml:space="preserve">    反假币</v>
          </cell>
          <cell r="C1109">
            <v>0</v>
          </cell>
        </row>
        <row r="1110">
          <cell r="A1110">
            <v>2170204</v>
          </cell>
          <cell r="B1110" t="str">
            <v xml:space="preserve">    重点金融机构监管</v>
          </cell>
          <cell r="C1110">
            <v>0</v>
          </cell>
        </row>
        <row r="1111">
          <cell r="A1111">
            <v>2170205</v>
          </cell>
          <cell r="B1111" t="str">
            <v xml:space="preserve">    金融稽查与案件处理</v>
          </cell>
          <cell r="C1111">
            <v>0</v>
          </cell>
        </row>
        <row r="1112">
          <cell r="A1112">
            <v>2170206</v>
          </cell>
          <cell r="B1112" t="str">
            <v xml:space="preserve">    金融行业电子化建设</v>
          </cell>
          <cell r="C1112">
            <v>0</v>
          </cell>
        </row>
        <row r="1113">
          <cell r="A1113">
            <v>2170207</v>
          </cell>
          <cell r="B1113" t="str">
            <v xml:space="preserve">    从业人员资格考试</v>
          </cell>
          <cell r="C1113">
            <v>0</v>
          </cell>
        </row>
        <row r="1114">
          <cell r="A1114">
            <v>2170208</v>
          </cell>
          <cell r="B1114" t="str">
            <v xml:space="preserve">    反洗钱</v>
          </cell>
          <cell r="C1114">
            <v>0</v>
          </cell>
        </row>
        <row r="1115">
          <cell r="A1115">
            <v>2170299</v>
          </cell>
          <cell r="B1115" t="str">
            <v xml:space="preserve">    金融部门其他监管支出</v>
          </cell>
          <cell r="C1115">
            <v>80</v>
          </cell>
        </row>
        <row r="1116">
          <cell r="A1116">
            <v>21703</v>
          </cell>
          <cell r="B1116" t="str">
            <v xml:space="preserve">  金融发展支出</v>
          </cell>
          <cell r="C1116">
            <v>0</v>
          </cell>
        </row>
        <row r="1117">
          <cell r="A1117">
            <v>2170301</v>
          </cell>
          <cell r="B1117" t="str">
            <v xml:space="preserve">    政策性银行亏损补贴</v>
          </cell>
          <cell r="C1117">
            <v>0</v>
          </cell>
        </row>
        <row r="1118">
          <cell r="A1118">
            <v>2170302</v>
          </cell>
          <cell r="B1118" t="str">
            <v xml:space="preserve">    利息费用补贴支出</v>
          </cell>
          <cell r="C1118">
            <v>0</v>
          </cell>
        </row>
        <row r="1119">
          <cell r="A1119">
            <v>2170303</v>
          </cell>
          <cell r="B1119" t="str">
            <v xml:space="preserve">    补充资本金</v>
          </cell>
          <cell r="C1119">
            <v>0</v>
          </cell>
        </row>
        <row r="1120">
          <cell r="A1120">
            <v>2170304</v>
          </cell>
          <cell r="B1120" t="str">
            <v xml:space="preserve">    风险基金补助</v>
          </cell>
          <cell r="C1120">
            <v>0</v>
          </cell>
        </row>
        <row r="1121">
          <cell r="A1121">
            <v>2170399</v>
          </cell>
          <cell r="B1121" t="str">
            <v xml:space="preserve">    其他金融发展支出</v>
          </cell>
          <cell r="C1121">
            <v>0</v>
          </cell>
        </row>
        <row r="1122">
          <cell r="A1122">
            <v>21704</v>
          </cell>
          <cell r="B1122" t="str">
            <v xml:space="preserve">  金融调控支出</v>
          </cell>
          <cell r="C1122">
            <v>0</v>
          </cell>
        </row>
        <row r="1123">
          <cell r="A1123">
            <v>2170401</v>
          </cell>
          <cell r="B1123" t="str">
            <v xml:space="preserve">    中央银行亏损补贴</v>
          </cell>
          <cell r="C1123">
            <v>0</v>
          </cell>
        </row>
        <row r="1124">
          <cell r="A1124">
            <v>2170499</v>
          </cell>
          <cell r="B1124" t="str">
            <v xml:space="preserve">    其他金融调控支出</v>
          </cell>
          <cell r="C1124">
            <v>0</v>
          </cell>
        </row>
        <row r="1125">
          <cell r="A1125">
            <v>21799</v>
          </cell>
          <cell r="B1125" t="str">
            <v xml:space="preserve">  其他金融支出(款)</v>
          </cell>
          <cell r="C1125">
            <v>0</v>
          </cell>
        </row>
        <row r="1126">
          <cell r="A1126">
            <v>2179902</v>
          </cell>
          <cell r="B1126" t="str">
            <v xml:space="preserve">    重点企业贷款贴息</v>
          </cell>
          <cell r="C1126">
            <v>0</v>
          </cell>
        </row>
        <row r="1127">
          <cell r="A1127">
            <v>2179999</v>
          </cell>
          <cell r="B1127" t="str">
            <v xml:space="preserve">    其他金融支出(项)</v>
          </cell>
          <cell r="C1127">
            <v>0</v>
          </cell>
        </row>
        <row r="1128">
          <cell r="A1128">
            <v>219</v>
          </cell>
          <cell r="B1128" t="str">
            <v>援助其他地区支出</v>
          </cell>
          <cell r="C1128">
            <v>0</v>
          </cell>
        </row>
        <row r="1129">
          <cell r="A1129">
            <v>21901</v>
          </cell>
          <cell r="B1129" t="str">
            <v xml:space="preserve">  一般公共服务</v>
          </cell>
          <cell r="C1129">
            <v>0</v>
          </cell>
        </row>
        <row r="1130">
          <cell r="A1130">
            <v>21902</v>
          </cell>
          <cell r="B1130" t="str">
            <v xml:space="preserve">  教育</v>
          </cell>
          <cell r="C1130">
            <v>0</v>
          </cell>
        </row>
        <row r="1131">
          <cell r="A1131">
            <v>21903</v>
          </cell>
          <cell r="B1131" t="str">
            <v xml:space="preserve">  文化旅游体育与传媒</v>
          </cell>
          <cell r="C1131">
            <v>0</v>
          </cell>
        </row>
        <row r="1132">
          <cell r="A1132">
            <v>21904</v>
          </cell>
          <cell r="B1132" t="str">
            <v xml:space="preserve">  卫生健康</v>
          </cell>
          <cell r="C1132">
            <v>0</v>
          </cell>
        </row>
        <row r="1133">
          <cell r="A1133">
            <v>21905</v>
          </cell>
          <cell r="B1133" t="str">
            <v xml:space="preserve">  节能环保</v>
          </cell>
          <cell r="C1133">
            <v>0</v>
          </cell>
        </row>
        <row r="1134">
          <cell r="A1134">
            <v>21906</v>
          </cell>
          <cell r="B1134" t="str">
            <v xml:space="preserve">  农业农村</v>
          </cell>
          <cell r="C1134">
            <v>0</v>
          </cell>
        </row>
        <row r="1135">
          <cell r="A1135">
            <v>21907</v>
          </cell>
          <cell r="B1135" t="str">
            <v xml:space="preserve">  交通运输</v>
          </cell>
          <cell r="C1135">
            <v>0</v>
          </cell>
        </row>
        <row r="1136">
          <cell r="A1136">
            <v>21908</v>
          </cell>
          <cell r="B1136" t="str">
            <v xml:space="preserve">  住房保障</v>
          </cell>
          <cell r="C1136">
            <v>0</v>
          </cell>
        </row>
        <row r="1137">
          <cell r="A1137">
            <v>21999</v>
          </cell>
          <cell r="B1137" t="str">
            <v xml:space="preserve">  其他支出</v>
          </cell>
          <cell r="C1137">
            <v>0</v>
          </cell>
        </row>
        <row r="1138">
          <cell r="A1138">
            <v>220</v>
          </cell>
          <cell r="B1138" t="str">
            <v>自然资源海洋气象等支出</v>
          </cell>
          <cell r="C1138">
            <v>30461</v>
          </cell>
        </row>
        <row r="1139">
          <cell r="A1139">
            <v>22001</v>
          </cell>
          <cell r="B1139" t="str">
            <v xml:space="preserve">  自然资源事务</v>
          </cell>
          <cell r="C1139">
            <v>29250</v>
          </cell>
        </row>
        <row r="1140">
          <cell r="A1140">
            <v>2200101</v>
          </cell>
          <cell r="B1140" t="str">
            <v xml:space="preserve">    行政运行</v>
          </cell>
          <cell r="C1140">
            <v>709</v>
          </cell>
        </row>
        <row r="1141">
          <cell r="A1141">
            <v>2200102</v>
          </cell>
          <cell r="B1141" t="str">
            <v xml:space="preserve">    一般行政管理事务</v>
          </cell>
          <cell r="C1141">
            <v>0</v>
          </cell>
        </row>
        <row r="1142">
          <cell r="A1142">
            <v>2200103</v>
          </cell>
          <cell r="B1142" t="str">
            <v xml:space="preserve">    机关服务</v>
          </cell>
          <cell r="C1142">
            <v>0</v>
          </cell>
        </row>
        <row r="1143">
          <cell r="A1143">
            <v>2200104</v>
          </cell>
          <cell r="B1143" t="str">
            <v xml:space="preserve">    自然资源规划及管理</v>
          </cell>
          <cell r="C1143">
            <v>24</v>
          </cell>
        </row>
        <row r="1144">
          <cell r="A1144">
            <v>2200106</v>
          </cell>
          <cell r="B1144" t="str">
            <v xml:space="preserve">    自然资源利用与保护</v>
          </cell>
          <cell r="C1144">
            <v>5936</v>
          </cell>
        </row>
        <row r="1145">
          <cell r="A1145">
            <v>2200107</v>
          </cell>
          <cell r="B1145" t="str">
            <v xml:space="preserve">    自然资源社会公益服务</v>
          </cell>
          <cell r="C1145">
            <v>0</v>
          </cell>
        </row>
        <row r="1146">
          <cell r="A1146">
            <v>2200108</v>
          </cell>
          <cell r="B1146" t="str">
            <v xml:space="preserve">    自然资源行业业务管理</v>
          </cell>
          <cell r="C1146">
            <v>0</v>
          </cell>
        </row>
        <row r="1147">
          <cell r="A1147">
            <v>2200109</v>
          </cell>
          <cell r="B1147" t="str">
            <v xml:space="preserve">    自然资源调查与确权登记</v>
          </cell>
          <cell r="C1147">
            <v>0</v>
          </cell>
        </row>
        <row r="1148">
          <cell r="A1148">
            <v>2200112</v>
          </cell>
          <cell r="B1148" t="str">
            <v xml:space="preserve">    土地资源储备支出</v>
          </cell>
          <cell r="C1148">
            <v>834</v>
          </cell>
        </row>
        <row r="1149">
          <cell r="A1149">
            <v>2200113</v>
          </cell>
          <cell r="B1149" t="str">
            <v xml:space="preserve">    地质矿产资源与环境调查</v>
          </cell>
          <cell r="C1149">
            <v>0</v>
          </cell>
        </row>
        <row r="1150">
          <cell r="A1150">
            <v>2200114</v>
          </cell>
          <cell r="B1150" t="str">
            <v xml:space="preserve">    地质勘查与矿产资源管理</v>
          </cell>
          <cell r="C1150">
            <v>108</v>
          </cell>
        </row>
        <row r="1151">
          <cell r="A1151">
            <v>2200115</v>
          </cell>
          <cell r="B1151" t="str">
            <v xml:space="preserve">    地质转产项目财政贴息</v>
          </cell>
          <cell r="C1151">
            <v>0</v>
          </cell>
        </row>
        <row r="1152">
          <cell r="A1152">
            <v>2200116</v>
          </cell>
          <cell r="B1152" t="str">
            <v xml:space="preserve">    国外风险勘查</v>
          </cell>
          <cell r="C1152">
            <v>0</v>
          </cell>
        </row>
        <row r="1153">
          <cell r="A1153">
            <v>2200119</v>
          </cell>
          <cell r="B1153" t="str">
            <v xml:space="preserve">    地质勘查基金(周转金)支出</v>
          </cell>
          <cell r="C1153">
            <v>0</v>
          </cell>
        </row>
        <row r="1154">
          <cell r="A1154">
            <v>2200120</v>
          </cell>
          <cell r="B1154" t="str">
            <v xml:space="preserve">    海域与海岛管理</v>
          </cell>
          <cell r="C1154">
            <v>0</v>
          </cell>
        </row>
        <row r="1155">
          <cell r="A1155">
            <v>2200121</v>
          </cell>
          <cell r="B1155" t="str">
            <v xml:space="preserve">    自然资源国际合作与海洋权益维护</v>
          </cell>
          <cell r="C1155">
            <v>0</v>
          </cell>
        </row>
        <row r="1156">
          <cell r="A1156">
            <v>2200122</v>
          </cell>
          <cell r="B1156" t="str">
            <v xml:space="preserve">    自然资源卫星</v>
          </cell>
          <cell r="C1156">
            <v>0</v>
          </cell>
        </row>
        <row r="1157">
          <cell r="A1157">
            <v>2200123</v>
          </cell>
          <cell r="B1157" t="str">
            <v xml:space="preserve">    极地考察</v>
          </cell>
          <cell r="C1157">
            <v>0</v>
          </cell>
        </row>
        <row r="1158">
          <cell r="A1158">
            <v>2200124</v>
          </cell>
          <cell r="B1158" t="str">
            <v xml:space="preserve">    深海调查与资源开发</v>
          </cell>
          <cell r="C1158">
            <v>0</v>
          </cell>
        </row>
        <row r="1159">
          <cell r="A1159">
            <v>2200125</v>
          </cell>
          <cell r="B1159" t="str">
            <v xml:space="preserve">    海港航标维护</v>
          </cell>
          <cell r="C1159">
            <v>0</v>
          </cell>
        </row>
        <row r="1160">
          <cell r="A1160">
            <v>2200126</v>
          </cell>
          <cell r="B1160" t="str">
            <v xml:space="preserve">    海水淡化</v>
          </cell>
          <cell r="C1160">
            <v>0</v>
          </cell>
        </row>
        <row r="1161">
          <cell r="A1161">
            <v>2200127</v>
          </cell>
          <cell r="B1161" t="str">
            <v xml:space="preserve">    无居民海岛使用金支出</v>
          </cell>
          <cell r="C1161">
            <v>0</v>
          </cell>
        </row>
        <row r="1162">
          <cell r="A1162">
            <v>2200128</v>
          </cell>
          <cell r="B1162" t="str">
            <v xml:space="preserve">    海洋战略规划与预警监测</v>
          </cell>
          <cell r="C1162">
            <v>0</v>
          </cell>
        </row>
        <row r="1163">
          <cell r="A1163">
            <v>2200129</v>
          </cell>
          <cell r="B1163" t="str">
            <v xml:space="preserve">    基础测绘与地理信息监管</v>
          </cell>
          <cell r="C1163">
            <v>160</v>
          </cell>
        </row>
        <row r="1164">
          <cell r="A1164">
            <v>2200150</v>
          </cell>
          <cell r="B1164" t="str">
            <v xml:space="preserve">    事业运行</v>
          </cell>
          <cell r="C1164">
            <v>1671</v>
          </cell>
        </row>
        <row r="1165">
          <cell r="A1165">
            <v>2200199</v>
          </cell>
          <cell r="B1165" t="str">
            <v xml:space="preserve">    其他自然资源事务支出</v>
          </cell>
          <cell r="C1165">
            <v>19808</v>
          </cell>
        </row>
        <row r="1166">
          <cell r="A1166">
            <v>22005</v>
          </cell>
          <cell r="B1166" t="str">
            <v xml:space="preserve">  气象事务</v>
          </cell>
          <cell r="C1166">
            <v>155</v>
          </cell>
        </row>
        <row r="1167">
          <cell r="A1167">
            <v>2200501</v>
          </cell>
          <cell r="B1167" t="str">
            <v xml:space="preserve">    行政运行</v>
          </cell>
          <cell r="C1167">
            <v>0</v>
          </cell>
        </row>
        <row r="1168">
          <cell r="A1168">
            <v>2200502</v>
          </cell>
          <cell r="B1168" t="str">
            <v xml:space="preserve">    一般行政管理事务</v>
          </cell>
          <cell r="C1168">
            <v>0</v>
          </cell>
        </row>
        <row r="1169">
          <cell r="A1169">
            <v>2200503</v>
          </cell>
          <cell r="B1169" t="str">
            <v xml:space="preserve">    机关服务</v>
          </cell>
          <cell r="C1169">
            <v>0</v>
          </cell>
        </row>
        <row r="1170">
          <cell r="A1170">
            <v>2200504</v>
          </cell>
          <cell r="B1170" t="str">
            <v xml:space="preserve">    气象事业机构</v>
          </cell>
          <cell r="C1170">
            <v>135</v>
          </cell>
        </row>
        <row r="1171">
          <cell r="A1171">
            <v>2200506</v>
          </cell>
          <cell r="B1171" t="str">
            <v xml:space="preserve">    气象探测</v>
          </cell>
          <cell r="C1171">
            <v>0</v>
          </cell>
        </row>
        <row r="1172">
          <cell r="A1172">
            <v>2200507</v>
          </cell>
          <cell r="B1172" t="str">
            <v xml:space="preserve">    气象信息传输及管理</v>
          </cell>
          <cell r="C1172">
            <v>0</v>
          </cell>
        </row>
        <row r="1173">
          <cell r="A1173">
            <v>2200508</v>
          </cell>
          <cell r="B1173" t="str">
            <v xml:space="preserve">    气象预报预测</v>
          </cell>
          <cell r="C1173">
            <v>0</v>
          </cell>
        </row>
        <row r="1174">
          <cell r="A1174">
            <v>2200509</v>
          </cell>
          <cell r="B1174" t="str">
            <v xml:space="preserve">    气象服务</v>
          </cell>
          <cell r="C1174">
            <v>20</v>
          </cell>
        </row>
        <row r="1175">
          <cell r="A1175">
            <v>2200510</v>
          </cell>
          <cell r="B1175" t="str">
            <v xml:space="preserve">    气象装备保障维护</v>
          </cell>
          <cell r="C1175">
            <v>0</v>
          </cell>
        </row>
        <row r="1176">
          <cell r="A1176">
            <v>2200511</v>
          </cell>
          <cell r="B1176" t="str">
            <v xml:space="preserve">    气象基础设施建设与维修</v>
          </cell>
          <cell r="C1176">
            <v>0</v>
          </cell>
        </row>
        <row r="1177">
          <cell r="A1177">
            <v>2200512</v>
          </cell>
          <cell r="B1177" t="str">
            <v xml:space="preserve">    气象卫星</v>
          </cell>
          <cell r="C1177">
            <v>0</v>
          </cell>
        </row>
        <row r="1178">
          <cell r="A1178">
            <v>2200513</v>
          </cell>
          <cell r="B1178" t="str">
            <v xml:space="preserve">    气象法规与标准</v>
          </cell>
          <cell r="C1178">
            <v>0</v>
          </cell>
        </row>
        <row r="1179">
          <cell r="A1179">
            <v>2200514</v>
          </cell>
          <cell r="B1179" t="str">
            <v xml:space="preserve">    气象资金审计稽查</v>
          </cell>
          <cell r="C1179">
            <v>0</v>
          </cell>
        </row>
        <row r="1180">
          <cell r="A1180">
            <v>2200599</v>
          </cell>
          <cell r="B1180" t="str">
            <v xml:space="preserve">    其他气象事务支出</v>
          </cell>
          <cell r="C1180">
            <v>0</v>
          </cell>
        </row>
        <row r="1181">
          <cell r="A1181">
            <v>22099</v>
          </cell>
          <cell r="B1181" t="str">
            <v xml:space="preserve">  其他自然资源海洋气象等支出(款)</v>
          </cell>
          <cell r="C1181">
            <v>1056</v>
          </cell>
        </row>
        <row r="1182">
          <cell r="A1182">
            <v>2209999</v>
          </cell>
          <cell r="B1182" t="str">
            <v xml:space="preserve">    其他自然资源海洋气象等支出(项)</v>
          </cell>
          <cell r="C1182">
            <v>1056</v>
          </cell>
        </row>
        <row r="1183">
          <cell r="A1183">
            <v>221</v>
          </cell>
          <cell r="B1183" t="str">
            <v>住房保障支出</v>
          </cell>
          <cell r="C1183">
            <v>20147</v>
          </cell>
        </row>
        <row r="1184">
          <cell r="A1184">
            <v>22101</v>
          </cell>
          <cell r="B1184" t="str">
            <v xml:space="preserve">  保障性安居工程支出</v>
          </cell>
          <cell r="C1184">
            <v>8829</v>
          </cell>
        </row>
        <row r="1185">
          <cell r="A1185">
            <v>2210101</v>
          </cell>
          <cell r="B1185" t="str">
            <v xml:space="preserve">    廉租住房</v>
          </cell>
          <cell r="C1185">
            <v>1204</v>
          </cell>
        </row>
        <row r="1186">
          <cell r="A1186">
            <v>2210102</v>
          </cell>
          <cell r="B1186" t="str">
            <v xml:space="preserve">    沉陷区治理</v>
          </cell>
          <cell r="C1186">
            <v>0</v>
          </cell>
        </row>
        <row r="1187">
          <cell r="A1187">
            <v>2210103</v>
          </cell>
          <cell r="B1187" t="str">
            <v xml:space="preserve">    棚户区改造</v>
          </cell>
          <cell r="C1187">
            <v>0</v>
          </cell>
        </row>
        <row r="1188">
          <cell r="A1188">
            <v>2210104</v>
          </cell>
          <cell r="B1188" t="str">
            <v xml:space="preserve">    少数民族地区游牧民定居工程</v>
          </cell>
          <cell r="C1188">
            <v>0</v>
          </cell>
        </row>
        <row r="1189">
          <cell r="A1189">
            <v>2210105</v>
          </cell>
          <cell r="B1189" t="str">
            <v xml:space="preserve">    农村危房改造</v>
          </cell>
          <cell r="C1189">
            <v>249</v>
          </cell>
        </row>
        <row r="1190">
          <cell r="A1190">
            <v>2210106</v>
          </cell>
          <cell r="B1190" t="str">
            <v xml:space="preserve">    公共租赁住房</v>
          </cell>
          <cell r="C1190">
            <v>0</v>
          </cell>
        </row>
        <row r="1191">
          <cell r="A1191">
            <v>2210107</v>
          </cell>
          <cell r="B1191" t="str">
            <v xml:space="preserve">    保障性住房租金补贴</v>
          </cell>
          <cell r="C1191">
            <v>0</v>
          </cell>
        </row>
        <row r="1192">
          <cell r="A1192">
            <v>2210108</v>
          </cell>
          <cell r="B1192" t="str">
            <v xml:space="preserve">    老旧小区改造</v>
          </cell>
          <cell r="C1192">
            <v>2797</v>
          </cell>
        </row>
        <row r="1193">
          <cell r="A1193">
            <v>2210109</v>
          </cell>
          <cell r="B1193" t="str">
            <v xml:space="preserve">    住房租赁市场发展</v>
          </cell>
          <cell r="C1193">
            <v>0</v>
          </cell>
        </row>
        <row r="1194">
          <cell r="A1194">
            <v>2210199</v>
          </cell>
          <cell r="B1194" t="str">
            <v xml:space="preserve">    其他保障性安居工程支出</v>
          </cell>
          <cell r="C1194">
            <v>4579</v>
          </cell>
        </row>
        <row r="1195">
          <cell r="A1195">
            <v>22102</v>
          </cell>
          <cell r="B1195" t="str">
            <v xml:space="preserve">  住房改革支出</v>
          </cell>
          <cell r="C1195">
            <v>11318</v>
          </cell>
        </row>
        <row r="1196">
          <cell r="A1196">
            <v>2210201</v>
          </cell>
          <cell r="B1196" t="str">
            <v xml:space="preserve">    住房公积金</v>
          </cell>
          <cell r="C1196">
            <v>11318</v>
          </cell>
        </row>
        <row r="1197">
          <cell r="A1197">
            <v>2210202</v>
          </cell>
          <cell r="B1197" t="str">
            <v xml:space="preserve">    提租补贴</v>
          </cell>
          <cell r="C1197">
            <v>0</v>
          </cell>
        </row>
        <row r="1198">
          <cell r="A1198">
            <v>2210203</v>
          </cell>
          <cell r="B1198" t="str">
            <v xml:space="preserve">    购房补贴</v>
          </cell>
          <cell r="C1198">
            <v>0</v>
          </cell>
        </row>
        <row r="1199">
          <cell r="A1199">
            <v>22103</v>
          </cell>
          <cell r="B1199" t="str">
            <v xml:space="preserve">  城乡社区住宅</v>
          </cell>
          <cell r="C1199">
            <v>0</v>
          </cell>
        </row>
        <row r="1200">
          <cell r="A1200">
            <v>2210301</v>
          </cell>
          <cell r="B1200" t="str">
            <v xml:space="preserve">    公有住房建设和维修改造支出</v>
          </cell>
          <cell r="C1200">
            <v>0</v>
          </cell>
        </row>
        <row r="1201">
          <cell r="A1201">
            <v>2210302</v>
          </cell>
          <cell r="B1201" t="str">
            <v xml:space="preserve">    住房公积金管理</v>
          </cell>
          <cell r="C1201">
            <v>0</v>
          </cell>
        </row>
        <row r="1202">
          <cell r="A1202">
            <v>2210399</v>
          </cell>
          <cell r="B1202" t="str">
            <v xml:space="preserve">    其他城乡社区住宅支出</v>
          </cell>
          <cell r="C1202">
            <v>0</v>
          </cell>
        </row>
        <row r="1203">
          <cell r="A1203">
            <v>222</v>
          </cell>
          <cell r="B1203" t="str">
            <v>粮油物资储备支出</v>
          </cell>
          <cell r="C1203">
            <v>437</v>
          </cell>
        </row>
        <row r="1204">
          <cell r="A1204">
            <v>22201</v>
          </cell>
          <cell r="B1204" t="str">
            <v xml:space="preserve">  粮油物资事务</v>
          </cell>
          <cell r="C1204">
            <v>0</v>
          </cell>
        </row>
        <row r="1205">
          <cell r="A1205">
            <v>2220101</v>
          </cell>
          <cell r="B1205" t="str">
            <v xml:space="preserve">    行政运行</v>
          </cell>
          <cell r="C1205">
            <v>0</v>
          </cell>
        </row>
        <row r="1206">
          <cell r="A1206">
            <v>2220102</v>
          </cell>
          <cell r="B1206" t="str">
            <v xml:space="preserve">    一般行政管理事务</v>
          </cell>
          <cell r="C1206">
            <v>0</v>
          </cell>
        </row>
        <row r="1207">
          <cell r="A1207">
            <v>2220103</v>
          </cell>
          <cell r="B1207" t="str">
            <v xml:space="preserve">    机关服务</v>
          </cell>
          <cell r="C1207">
            <v>0</v>
          </cell>
        </row>
        <row r="1208">
          <cell r="A1208">
            <v>2220104</v>
          </cell>
          <cell r="B1208" t="str">
            <v xml:space="preserve">    财务和审计支出</v>
          </cell>
          <cell r="C1208">
            <v>0</v>
          </cell>
        </row>
        <row r="1209">
          <cell r="A1209">
            <v>2220105</v>
          </cell>
          <cell r="B1209" t="str">
            <v xml:space="preserve">    信息统计</v>
          </cell>
          <cell r="C1209">
            <v>0</v>
          </cell>
        </row>
        <row r="1210">
          <cell r="A1210">
            <v>2220106</v>
          </cell>
          <cell r="B1210" t="str">
            <v xml:space="preserve">    专项业务活动</v>
          </cell>
          <cell r="C1210">
            <v>0</v>
          </cell>
        </row>
        <row r="1211">
          <cell r="A1211">
            <v>2220107</v>
          </cell>
          <cell r="B1211" t="str">
            <v xml:space="preserve">    国家粮油差价补贴</v>
          </cell>
          <cell r="C1211">
            <v>0</v>
          </cell>
        </row>
        <row r="1212">
          <cell r="A1212">
            <v>2220112</v>
          </cell>
          <cell r="B1212" t="str">
            <v xml:space="preserve">    粮食财务挂账利息补贴</v>
          </cell>
          <cell r="C1212">
            <v>0</v>
          </cell>
        </row>
        <row r="1213">
          <cell r="A1213">
            <v>2220113</v>
          </cell>
          <cell r="B1213" t="str">
            <v xml:space="preserve">    粮食财务挂账消化款</v>
          </cell>
          <cell r="C1213">
            <v>0</v>
          </cell>
        </row>
        <row r="1214">
          <cell r="A1214">
            <v>2220114</v>
          </cell>
          <cell r="B1214" t="str">
            <v xml:space="preserve">    处理陈化粮补贴</v>
          </cell>
          <cell r="C1214">
            <v>0</v>
          </cell>
        </row>
        <row r="1215">
          <cell r="A1215">
            <v>2220115</v>
          </cell>
          <cell r="B1215" t="str">
            <v xml:space="preserve">    粮食风险基金</v>
          </cell>
          <cell r="C1215">
            <v>0</v>
          </cell>
        </row>
        <row r="1216">
          <cell r="A1216">
            <v>2220118</v>
          </cell>
          <cell r="B1216" t="str">
            <v xml:space="preserve">    粮油市场调控专项资金</v>
          </cell>
          <cell r="C1216">
            <v>0</v>
          </cell>
        </row>
        <row r="1217">
          <cell r="A1217">
            <v>2220119</v>
          </cell>
          <cell r="B1217" t="str">
            <v xml:space="preserve">    设施建设</v>
          </cell>
          <cell r="C1217">
            <v>0</v>
          </cell>
        </row>
        <row r="1218">
          <cell r="A1218">
            <v>2220120</v>
          </cell>
          <cell r="B1218" t="str">
            <v xml:space="preserve">    设施安全</v>
          </cell>
          <cell r="C1218">
            <v>0</v>
          </cell>
        </row>
        <row r="1219">
          <cell r="A1219">
            <v>2220121</v>
          </cell>
          <cell r="B1219" t="str">
            <v xml:space="preserve">    物资保管保养</v>
          </cell>
          <cell r="C1219">
            <v>0</v>
          </cell>
        </row>
        <row r="1220">
          <cell r="A1220">
            <v>2220150</v>
          </cell>
          <cell r="B1220" t="str">
            <v xml:space="preserve">    事业运行</v>
          </cell>
          <cell r="C1220">
            <v>0</v>
          </cell>
        </row>
        <row r="1221">
          <cell r="A1221">
            <v>2220199</v>
          </cell>
          <cell r="B1221" t="str">
            <v xml:space="preserve">    其他粮油物资事务支出</v>
          </cell>
          <cell r="C1221">
            <v>0</v>
          </cell>
        </row>
        <row r="1222">
          <cell r="A1222">
            <v>22203</v>
          </cell>
          <cell r="B1222" t="str">
            <v xml:space="preserve">  能源储备</v>
          </cell>
          <cell r="C1222">
            <v>0</v>
          </cell>
        </row>
        <row r="1223">
          <cell r="A1223">
            <v>2220301</v>
          </cell>
          <cell r="B1223" t="str">
            <v xml:space="preserve">    石油储备</v>
          </cell>
          <cell r="C1223">
            <v>0</v>
          </cell>
        </row>
        <row r="1224">
          <cell r="A1224">
            <v>2220303</v>
          </cell>
          <cell r="B1224" t="str">
            <v xml:space="preserve">    天然铀能源储备</v>
          </cell>
          <cell r="C1224">
            <v>0</v>
          </cell>
        </row>
        <row r="1225">
          <cell r="A1225">
            <v>2220304</v>
          </cell>
          <cell r="B1225" t="str">
            <v xml:space="preserve">    煤炭储备</v>
          </cell>
          <cell r="C1225">
            <v>0</v>
          </cell>
        </row>
        <row r="1226">
          <cell r="A1226">
            <v>2220305</v>
          </cell>
          <cell r="B1226" t="str">
            <v xml:space="preserve">    成品油储备</v>
          </cell>
          <cell r="C1226">
            <v>0</v>
          </cell>
        </row>
        <row r="1227">
          <cell r="A1227">
            <v>2220399</v>
          </cell>
          <cell r="B1227" t="str">
            <v xml:space="preserve">    其他能源储备支出</v>
          </cell>
          <cell r="C1227">
            <v>0</v>
          </cell>
        </row>
        <row r="1228">
          <cell r="A1228">
            <v>22204</v>
          </cell>
          <cell r="B1228" t="str">
            <v xml:space="preserve">  粮油储备</v>
          </cell>
          <cell r="C1228">
            <v>437</v>
          </cell>
        </row>
        <row r="1229">
          <cell r="A1229">
            <v>2220401</v>
          </cell>
          <cell r="B1229" t="str">
            <v xml:space="preserve">    储备粮油补贴</v>
          </cell>
          <cell r="C1229">
            <v>437</v>
          </cell>
        </row>
        <row r="1230">
          <cell r="A1230">
            <v>2220402</v>
          </cell>
          <cell r="B1230" t="str">
            <v xml:space="preserve">    储备粮油差价补贴</v>
          </cell>
          <cell r="C1230">
            <v>0</v>
          </cell>
        </row>
        <row r="1231">
          <cell r="A1231">
            <v>2220403</v>
          </cell>
          <cell r="B1231" t="str">
            <v xml:space="preserve">    储备粮(油)库建设</v>
          </cell>
          <cell r="C1231">
            <v>0</v>
          </cell>
        </row>
        <row r="1232">
          <cell r="A1232">
            <v>2220404</v>
          </cell>
          <cell r="B1232" t="str">
            <v xml:space="preserve">    最低收购价政策支出</v>
          </cell>
          <cell r="C1232">
            <v>0</v>
          </cell>
        </row>
        <row r="1233">
          <cell r="A1233">
            <v>2220499</v>
          </cell>
          <cell r="B1233" t="str">
            <v xml:space="preserve">    其他粮油储备支出</v>
          </cell>
          <cell r="C1233">
            <v>0</v>
          </cell>
        </row>
        <row r="1234">
          <cell r="A1234">
            <v>22205</v>
          </cell>
          <cell r="B1234" t="str">
            <v xml:space="preserve">  重要商品储备</v>
          </cell>
          <cell r="C1234">
            <v>0</v>
          </cell>
        </row>
        <row r="1235">
          <cell r="A1235">
            <v>2220501</v>
          </cell>
          <cell r="B1235" t="str">
            <v xml:space="preserve">    棉花储备</v>
          </cell>
          <cell r="C1235">
            <v>0</v>
          </cell>
        </row>
        <row r="1236">
          <cell r="A1236">
            <v>2220502</v>
          </cell>
          <cell r="B1236" t="str">
            <v xml:space="preserve">    食糖储备</v>
          </cell>
          <cell r="C1236">
            <v>0</v>
          </cell>
        </row>
        <row r="1237">
          <cell r="A1237">
            <v>2220503</v>
          </cell>
          <cell r="B1237" t="str">
            <v xml:space="preserve">    肉类储备</v>
          </cell>
          <cell r="C1237">
            <v>0</v>
          </cell>
        </row>
        <row r="1238">
          <cell r="A1238">
            <v>2220504</v>
          </cell>
          <cell r="B1238" t="str">
            <v xml:space="preserve">    化肥储备</v>
          </cell>
          <cell r="C1238">
            <v>0</v>
          </cell>
        </row>
        <row r="1239">
          <cell r="A1239">
            <v>2220505</v>
          </cell>
          <cell r="B1239" t="str">
            <v xml:space="preserve">    农药储备</v>
          </cell>
          <cell r="C1239">
            <v>0</v>
          </cell>
        </row>
        <row r="1240">
          <cell r="A1240">
            <v>2220506</v>
          </cell>
          <cell r="B1240" t="str">
            <v xml:space="preserve">    边销茶储备</v>
          </cell>
          <cell r="C1240">
            <v>0</v>
          </cell>
        </row>
        <row r="1241">
          <cell r="A1241">
            <v>2220507</v>
          </cell>
          <cell r="B1241" t="str">
            <v xml:space="preserve">    羊毛储备</v>
          </cell>
          <cell r="C1241">
            <v>0</v>
          </cell>
        </row>
        <row r="1242">
          <cell r="A1242">
            <v>2220508</v>
          </cell>
          <cell r="B1242" t="str">
            <v xml:space="preserve">    医药储备</v>
          </cell>
          <cell r="C1242">
            <v>0</v>
          </cell>
        </row>
        <row r="1243">
          <cell r="A1243">
            <v>2220509</v>
          </cell>
          <cell r="B1243" t="str">
            <v xml:space="preserve">    食盐储备</v>
          </cell>
          <cell r="C1243">
            <v>0</v>
          </cell>
        </row>
        <row r="1244">
          <cell r="A1244">
            <v>2220510</v>
          </cell>
          <cell r="B1244" t="str">
            <v xml:space="preserve">    战略物资储备</v>
          </cell>
          <cell r="C1244">
            <v>0</v>
          </cell>
        </row>
        <row r="1245">
          <cell r="A1245">
            <v>2220511</v>
          </cell>
          <cell r="B1245" t="str">
            <v xml:space="preserve">    应急物资储备</v>
          </cell>
          <cell r="C1245">
            <v>0</v>
          </cell>
        </row>
        <row r="1246">
          <cell r="A1246">
            <v>2220599</v>
          </cell>
          <cell r="B1246" t="str">
            <v xml:space="preserve">    其他重要商品储备支出</v>
          </cell>
          <cell r="C1246">
            <v>0</v>
          </cell>
        </row>
        <row r="1247">
          <cell r="A1247">
            <v>224</v>
          </cell>
          <cell r="B1247" t="str">
            <v>灾害防治及应急管理支出</v>
          </cell>
          <cell r="C1247">
            <v>6171</v>
          </cell>
        </row>
        <row r="1248">
          <cell r="A1248">
            <v>22401</v>
          </cell>
          <cell r="B1248" t="str">
            <v xml:space="preserve">  应急管理事务</v>
          </cell>
          <cell r="C1248">
            <v>2575</v>
          </cell>
        </row>
        <row r="1249">
          <cell r="A1249">
            <v>2240101</v>
          </cell>
          <cell r="B1249" t="str">
            <v xml:space="preserve">    行政运行</v>
          </cell>
          <cell r="C1249">
            <v>597</v>
          </cell>
        </row>
        <row r="1250">
          <cell r="A1250">
            <v>2240102</v>
          </cell>
          <cell r="B1250" t="str">
            <v xml:space="preserve">    一般行政管理事务</v>
          </cell>
          <cell r="C1250">
            <v>0</v>
          </cell>
        </row>
        <row r="1251">
          <cell r="A1251">
            <v>2240103</v>
          </cell>
          <cell r="B1251" t="str">
            <v xml:space="preserve">    机关服务</v>
          </cell>
          <cell r="C1251">
            <v>0</v>
          </cell>
        </row>
        <row r="1252">
          <cell r="A1252">
            <v>2240104</v>
          </cell>
          <cell r="B1252" t="str">
            <v xml:space="preserve">    灾害风险防治</v>
          </cell>
          <cell r="C1252">
            <v>0</v>
          </cell>
        </row>
        <row r="1253">
          <cell r="A1253">
            <v>2240105</v>
          </cell>
          <cell r="B1253" t="str">
            <v xml:space="preserve">    国务院安委会专项</v>
          </cell>
          <cell r="C1253">
            <v>0</v>
          </cell>
        </row>
        <row r="1254">
          <cell r="A1254">
            <v>2240106</v>
          </cell>
          <cell r="B1254" t="str">
            <v xml:space="preserve">    安全监管</v>
          </cell>
          <cell r="C1254">
            <v>37</v>
          </cell>
        </row>
        <row r="1255">
          <cell r="A1255">
            <v>2240108</v>
          </cell>
          <cell r="B1255" t="str">
            <v xml:space="preserve">    应急救援</v>
          </cell>
          <cell r="C1255">
            <v>0</v>
          </cell>
        </row>
        <row r="1256">
          <cell r="A1256">
            <v>2240109</v>
          </cell>
          <cell r="B1256" t="str">
            <v xml:space="preserve">    应急管理</v>
          </cell>
          <cell r="C1256">
            <v>0</v>
          </cell>
        </row>
        <row r="1257">
          <cell r="A1257">
            <v>2240150</v>
          </cell>
          <cell r="B1257" t="str">
            <v xml:space="preserve">    事业运行</v>
          </cell>
          <cell r="C1257">
            <v>309</v>
          </cell>
        </row>
        <row r="1258">
          <cell r="A1258">
            <v>2240199</v>
          </cell>
          <cell r="B1258" t="str">
            <v xml:space="preserve">    其他应急管理支出</v>
          </cell>
          <cell r="C1258">
            <v>1632</v>
          </cell>
        </row>
        <row r="1259">
          <cell r="A1259">
            <v>22402</v>
          </cell>
          <cell r="B1259" t="str">
            <v xml:space="preserve">  消防救援事务</v>
          </cell>
          <cell r="C1259">
            <v>1107</v>
          </cell>
        </row>
        <row r="1260">
          <cell r="A1260">
            <v>2240201</v>
          </cell>
          <cell r="B1260" t="str">
            <v xml:space="preserve">    行政运行</v>
          </cell>
          <cell r="C1260">
            <v>732</v>
          </cell>
        </row>
        <row r="1261">
          <cell r="A1261">
            <v>2240202</v>
          </cell>
          <cell r="B1261" t="str">
            <v xml:space="preserve">    一般行政管理事务</v>
          </cell>
          <cell r="C1261">
            <v>0</v>
          </cell>
        </row>
        <row r="1262">
          <cell r="A1262">
            <v>2240203</v>
          </cell>
          <cell r="B1262" t="str">
            <v xml:space="preserve">    机关服务</v>
          </cell>
          <cell r="C1262">
            <v>0</v>
          </cell>
        </row>
        <row r="1263">
          <cell r="A1263">
            <v>2240204</v>
          </cell>
          <cell r="B1263" t="str">
            <v xml:space="preserve">    消防应急救援</v>
          </cell>
          <cell r="C1263">
            <v>0</v>
          </cell>
        </row>
        <row r="1264">
          <cell r="A1264">
            <v>2240299</v>
          </cell>
          <cell r="B1264" t="str">
            <v xml:space="preserve">    其他消防救援事务支出</v>
          </cell>
          <cell r="C1264">
            <v>375</v>
          </cell>
        </row>
        <row r="1265">
          <cell r="A1265">
            <v>22404</v>
          </cell>
          <cell r="B1265" t="str">
            <v xml:space="preserve">  矿山安全</v>
          </cell>
          <cell r="C1265">
            <v>0</v>
          </cell>
        </row>
        <row r="1266">
          <cell r="A1266">
            <v>2240401</v>
          </cell>
          <cell r="B1266" t="str">
            <v xml:space="preserve">    行政运行</v>
          </cell>
          <cell r="C1266">
            <v>0</v>
          </cell>
        </row>
        <row r="1267">
          <cell r="A1267">
            <v>2240402</v>
          </cell>
          <cell r="B1267" t="str">
            <v xml:space="preserve">    一般行政管理事务</v>
          </cell>
          <cell r="C1267">
            <v>0</v>
          </cell>
        </row>
        <row r="1268">
          <cell r="A1268">
            <v>2240403</v>
          </cell>
          <cell r="B1268" t="str">
            <v xml:space="preserve">    机关服务</v>
          </cell>
          <cell r="C1268">
            <v>0</v>
          </cell>
        </row>
        <row r="1269">
          <cell r="A1269">
            <v>2240404</v>
          </cell>
          <cell r="B1269" t="str">
            <v xml:space="preserve">    矿山安全监察事务</v>
          </cell>
          <cell r="C1269">
            <v>0</v>
          </cell>
        </row>
        <row r="1270">
          <cell r="A1270">
            <v>2240405</v>
          </cell>
          <cell r="B1270" t="str">
            <v xml:space="preserve">    矿山应急救援事务</v>
          </cell>
          <cell r="C1270">
            <v>0</v>
          </cell>
        </row>
        <row r="1271">
          <cell r="A1271">
            <v>2240450</v>
          </cell>
          <cell r="B1271" t="str">
            <v xml:space="preserve">    事业运行</v>
          </cell>
          <cell r="C1271">
            <v>0</v>
          </cell>
        </row>
        <row r="1272">
          <cell r="A1272">
            <v>2240499</v>
          </cell>
          <cell r="B1272" t="str">
            <v xml:space="preserve">    其他矿山安全支出</v>
          </cell>
          <cell r="C1272">
            <v>0</v>
          </cell>
        </row>
        <row r="1273">
          <cell r="A1273">
            <v>22405</v>
          </cell>
          <cell r="B1273" t="str">
            <v xml:space="preserve">  地震事务</v>
          </cell>
          <cell r="C1273">
            <v>83</v>
          </cell>
        </row>
        <row r="1274">
          <cell r="A1274">
            <v>2240501</v>
          </cell>
          <cell r="B1274" t="str">
            <v xml:space="preserve">    行政运行</v>
          </cell>
          <cell r="C1274">
            <v>0</v>
          </cell>
        </row>
        <row r="1275">
          <cell r="A1275">
            <v>2240502</v>
          </cell>
          <cell r="B1275" t="str">
            <v xml:space="preserve">    一般行政管理事务</v>
          </cell>
          <cell r="C1275">
            <v>0</v>
          </cell>
        </row>
        <row r="1276">
          <cell r="A1276">
            <v>2240503</v>
          </cell>
          <cell r="B1276" t="str">
            <v xml:space="preserve">    机关服务</v>
          </cell>
          <cell r="C1276">
            <v>0</v>
          </cell>
        </row>
        <row r="1277">
          <cell r="A1277">
            <v>2240504</v>
          </cell>
          <cell r="B1277" t="str">
            <v xml:space="preserve">    地震监测</v>
          </cell>
          <cell r="C1277">
            <v>0</v>
          </cell>
        </row>
        <row r="1278">
          <cell r="A1278">
            <v>2240505</v>
          </cell>
          <cell r="B1278" t="str">
            <v xml:space="preserve">    地震预测预报</v>
          </cell>
          <cell r="C1278">
            <v>0</v>
          </cell>
        </row>
        <row r="1279">
          <cell r="A1279">
            <v>2240506</v>
          </cell>
          <cell r="B1279" t="str">
            <v xml:space="preserve">    地震灾害预防</v>
          </cell>
          <cell r="C1279">
            <v>0</v>
          </cell>
        </row>
        <row r="1280">
          <cell r="A1280">
            <v>2240507</v>
          </cell>
          <cell r="B1280" t="str">
            <v xml:space="preserve">    地震应急救援</v>
          </cell>
          <cell r="C1280">
            <v>0</v>
          </cell>
        </row>
        <row r="1281">
          <cell r="A1281">
            <v>2240508</v>
          </cell>
          <cell r="B1281" t="str">
            <v xml:space="preserve">    地震环境探察</v>
          </cell>
          <cell r="C1281">
            <v>0</v>
          </cell>
        </row>
        <row r="1282">
          <cell r="A1282">
            <v>2240509</v>
          </cell>
          <cell r="B1282" t="str">
            <v xml:space="preserve">    防震减灾信息管理</v>
          </cell>
          <cell r="C1282">
            <v>0</v>
          </cell>
        </row>
        <row r="1283">
          <cell r="A1283">
            <v>2240510</v>
          </cell>
          <cell r="B1283" t="str">
            <v xml:space="preserve">    防震减灾基础管理</v>
          </cell>
          <cell r="C1283">
            <v>0</v>
          </cell>
        </row>
        <row r="1284">
          <cell r="A1284">
            <v>2240550</v>
          </cell>
          <cell r="B1284" t="str">
            <v xml:space="preserve">    地震事业机构</v>
          </cell>
          <cell r="C1284">
            <v>80</v>
          </cell>
        </row>
        <row r="1285">
          <cell r="A1285">
            <v>2240599</v>
          </cell>
          <cell r="B1285" t="str">
            <v xml:space="preserve">    其他地震事务支出</v>
          </cell>
          <cell r="C1285">
            <v>3</v>
          </cell>
        </row>
        <row r="1286">
          <cell r="A1286">
            <v>22406</v>
          </cell>
          <cell r="B1286" t="str">
            <v xml:space="preserve">  自然灾害防治</v>
          </cell>
          <cell r="C1286">
            <v>1287</v>
          </cell>
        </row>
        <row r="1287">
          <cell r="A1287">
            <v>2240601</v>
          </cell>
          <cell r="B1287" t="str">
            <v xml:space="preserve">    地质灾害防治</v>
          </cell>
          <cell r="C1287">
            <v>1286</v>
          </cell>
        </row>
        <row r="1288">
          <cell r="A1288">
            <v>2240602</v>
          </cell>
          <cell r="B1288" t="str">
            <v xml:space="preserve">    森林草原防灾减灾</v>
          </cell>
          <cell r="C1288">
            <v>1</v>
          </cell>
        </row>
        <row r="1289">
          <cell r="A1289">
            <v>2240699</v>
          </cell>
          <cell r="B1289" t="str">
            <v xml:space="preserve">    其他自然灾害防治支出</v>
          </cell>
          <cell r="C1289">
            <v>0</v>
          </cell>
        </row>
        <row r="1290">
          <cell r="A1290">
            <v>22407</v>
          </cell>
          <cell r="B1290" t="str">
            <v xml:space="preserve">  自然灾害救灾及恢复重建支出</v>
          </cell>
          <cell r="C1290">
            <v>875</v>
          </cell>
        </row>
        <row r="1291">
          <cell r="A1291">
            <v>2240703</v>
          </cell>
          <cell r="B1291" t="str">
            <v xml:space="preserve">    自然灾害救灾补助</v>
          </cell>
          <cell r="C1291">
            <v>2</v>
          </cell>
        </row>
        <row r="1292">
          <cell r="A1292">
            <v>2240704</v>
          </cell>
          <cell r="B1292" t="str">
            <v xml:space="preserve">    自然灾害灾后重建补助</v>
          </cell>
          <cell r="C1292">
            <v>577</v>
          </cell>
        </row>
        <row r="1293">
          <cell r="A1293">
            <v>2240799</v>
          </cell>
          <cell r="B1293" t="str">
            <v xml:space="preserve">    其他自然灾害救灾及恢复重建支出</v>
          </cell>
          <cell r="C1293">
            <v>296</v>
          </cell>
        </row>
        <row r="1294">
          <cell r="A1294">
            <v>22499</v>
          </cell>
          <cell r="B1294" t="str">
            <v xml:space="preserve">  其他灾害防治及应急管理支出(款)</v>
          </cell>
          <cell r="C1294">
            <v>244</v>
          </cell>
        </row>
        <row r="1295">
          <cell r="A1295">
            <v>2249999</v>
          </cell>
          <cell r="B1295" t="str">
            <v xml:space="preserve">    其他灾害防治及应急管理支出(项)</v>
          </cell>
          <cell r="C1295">
            <v>244</v>
          </cell>
        </row>
        <row r="1296">
          <cell r="A1296">
            <v>229</v>
          </cell>
          <cell r="B1296" t="str">
            <v>其他支出(类)</v>
          </cell>
          <cell r="C1296">
            <v>0</v>
          </cell>
        </row>
        <row r="1297">
          <cell r="A1297">
            <v>22999</v>
          </cell>
          <cell r="B1297" t="str">
            <v xml:space="preserve">  其他支出(款)</v>
          </cell>
          <cell r="C1297">
            <v>0</v>
          </cell>
        </row>
        <row r="1298">
          <cell r="A1298">
            <v>2299999</v>
          </cell>
          <cell r="B1298" t="str">
            <v xml:space="preserve">    其他支出(项)</v>
          </cell>
          <cell r="C1298">
            <v>0</v>
          </cell>
        </row>
        <row r="1299">
          <cell r="A1299">
            <v>232</v>
          </cell>
          <cell r="B1299" t="str">
            <v>债务付息支出</v>
          </cell>
          <cell r="C1299">
            <v>18662</v>
          </cell>
        </row>
        <row r="1300">
          <cell r="A1300">
            <v>23201</v>
          </cell>
          <cell r="B1300" t="str">
            <v xml:space="preserve">  中央政府国内债务付息支出</v>
          </cell>
          <cell r="C1300">
            <v>0</v>
          </cell>
        </row>
        <row r="1301">
          <cell r="A1301">
            <v>23202</v>
          </cell>
          <cell r="B1301" t="str">
            <v xml:space="preserve">  中央政府国外债务付息支出</v>
          </cell>
          <cell r="C1301">
            <v>0</v>
          </cell>
        </row>
        <row r="1302">
          <cell r="A1302">
            <v>2320201</v>
          </cell>
          <cell r="B1302" t="str">
            <v xml:space="preserve">    中央政府境外发行主权债券付息支出</v>
          </cell>
          <cell r="C1302">
            <v>0</v>
          </cell>
        </row>
        <row r="1303">
          <cell r="A1303">
            <v>2320202</v>
          </cell>
          <cell r="B1303" t="str">
            <v xml:space="preserve">    中央政府向外国政府借款付息支出</v>
          </cell>
          <cell r="C1303">
            <v>0</v>
          </cell>
        </row>
        <row r="1304">
          <cell r="A1304">
            <v>2320203</v>
          </cell>
          <cell r="B1304" t="str">
            <v xml:space="preserve">    中央政府向国际金融组织借款付息支出</v>
          </cell>
          <cell r="C1304">
            <v>0</v>
          </cell>
        </row>
        <row r="1305">
          <cell r="A1305">
            <v>2320299</v>
          </cell>
          <cell r="B1305" t="str">
            <v xml:space="preserve">    中央政府其他国外借款付息支出</v>
          </cell>
          <cell r="C1305">
            <v>0</v>
          </cell>
        </row>
        <row r="1306">
          <cell r="A1306">
            <v>23203</v>
          </cell>
          <cell r="B1306" t="str">
            <v xml:space="preserve">  地方政府一般债务付息支出</v>
          </cell>
          <cell r="C1306">
            <v>18662</v>
          </cell>
        </row>
        <row r="1307">
          <cell r="A1307">
            <v>2320301</v>
          </cell>
          <cell r="B1307" t="str">
            <v xml:space="preserve">    地方政府一般债券付息支出</v>
          </cell>
          <cell r="C1307">
            <v>18662</v>
          </cell>
        </row>
        <row r="1308">
          <cell r="A1308">
            <v>2320302</v>
          </cell>
          <cell r="B1308" t="str">
            <v xml:space="preserve">    地方政府向外国政府借款付息支出</v>
          </cell>
          <cell r="C1308">
            <v>0</v>
          </cell>
        </row>
        <row r="1309">
          <cell r="A1309">
            <v>2320303</v>
          </cell>
          <cell r="B1309" t="str">
            <v xml:space="preserve">    地方政府向国际组织借款付息支出</v>
          </cell>
          <cell r="C1309">
            <v>0</v>
          </cell>
        </row>
        <row r="1310">
          <cell r="A1310">
            <v>2320399</v>
          </cell>
          <cell r="B1310" t="str">
            <v xml:space="preserve">    地方政府其他一般债务付息支出</v>
          </cell>
          <cell r="C1310">
            <v>0</v>
          </cell>
        </row>
        <row r="1311">
          <cell r="A1311">
            <v>233</v>
          </cell>
          <cell r="B1311" t="str">
            <v>债务发行费用支出</v>
          </cell>
          <cell r="C1311">
            <v>6</v>
          </cell>
        </row>
        <row r="1312">
          <cell r="A1312">
            <v>23301</v>
          </cell>
          <cell r="B1312" t="str">
            <v xml:space="preserve">  中央政府国内债务发行费用支出</v>
          </cell>
          <cell r="C1312">
            <v>0</v>
          </cell>
        </row>
        <row r="1313">
          <cell r="A1313">
            <v>23302</v>
          </cell>
          <cell r="B1313" t="str">
            <v xml:space="preserve">  中央政府国外债务发行费用支出</v>
          </cell>
          <cell r="C1313">
            <v>0</v>
          </cell>
        </row>
        <row r="1314">
          <cell r="A1314">
            <v>23303</v>
          </cell>
          <cell r="B1314" t="str">
            <v xml:space="preserve">  地方政府一般债务发行费用支出</v>
          </cell>
          <cell r="C1314">
            <v>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workbookViewId="0">
      <selection activeCell="H12" sqref="H12"/>
    </sheetView>
  </sheetViews>
  <sheetFormatPr defaultColWidth="9" defaultRowHeight="14.55"/>
  <cols>
    <col min="1" max="1" width="38.109375" style="2" customWidth="1"/>
    <col min="2" max="2" width="11.77734375" style="32" customWidth="1"/>
    <col min="3" max="3" width="12.21875" style="32" customWidth="1"/>
    <col min="4" max="4" width="14.88671875" style="33" customWidth="1"/>
    <col min="5" max="5" width="5.77734375" style="2" customWidth="1"/>
    <col min="6" max="6" width="30" style="2" customWidth="1"/>
    <col min="7" max="7" width="17.77734375" style="34" customWidth="1"/>
    <col min="8" max="8" width="17.77734375" style="2" customWidth="1"/>
    <col min="9" max="9" width="17.77734375" style="136" customWidth="1"/>
    <col min="10" max="10" width="11.6640625" style="142" hidden="1" customWidth="1"/>
    <col min="11" max="11" width="12" style="141" hidden="1" customWidth="1"/>
    <col min="12" max="12" width="23.33203125" style="141" hidden="1" customWidth="1"/>
    <col min="13" max="13" width="12" style="141" hidden="1" customWidth="1"/>
    <col min="14" max="14" width="11.44140625" style="141" hidden="1" customWidth="1"/>
    <col min="15" max="16" width="0" style="2" hidden="1" customWidth="1"/>
    <col min="17" max="17" width="10.21875" style="2" bestFit="1" customWidth="1"/>
    <col min="18" max="18" width="9.21875" style="2" bestFit="1" customWidth="1"/>
    <col min="19" max="16384" width="9" style="2"/>
  </cols>
  <sheetData>
    <row r="1" spans="1:14" s="176" customFormat="1" ht="17.55">
      <c r="A1" s="268" t="s">
        <v>649</v>
      </c>
      <c r="B1" s="268"/>
      <c r="C1" s="268"/>
      <c r="D1" s="268"/>
      <c r="E1" s="268"/>
      <c r="F1" s="175"/>
      <c r="G1" s="268"/>
      <c r="H1" s="268"/>
      <c r="I1" s="268"/>
      <c r="J1" s="174"/>
    </row>
    <row r="2" spans="1:14" s="187" customFormat="1" ht="27.85">
      <c r="A2" s="269" t="s">
        <v>661</v>
      </c>
      <c r="B2" s="269"/>
      <c r="C2" s="269"/>
      <c r="D2" s="269"/>
      <c r="E2" s="269"/>
      <c r="F2" s="269"/>
      <c r="G2" s="269"/>
      <c r="H2" s="269"/>
      <c r="I2" s="269"/>
      <c r="J2" s="188"/>
      <c r="K2" s="189"/>
      <c r="L2" s="189"/>
      <c r="M2" s="189"/>
      <c r="N2" s="189"/>
    </row>
    <row r="3" spans="1:14" ht="22.4">
      <c r="A3" s="3"/>
      <c r="B3" s="4"/>
      <c r="C3" s="4"/>
      <c r="D3" s="5"/>
      <c r="E3" s="3"/>
      <c r="F3" s="3"/>
      <c r="G3" s="270"/>
      <c r="H3" s="270"/>
      <c r="I3" s="270"/>
      <c r="J3" s="140"/>
    </row>
    <row r="4" spans="1:14" ht="22.55" customHeight="1">
      <c r="A4" s="260" t="s">
        <v>1</v>
      </c>
      <c r="B4" s="276" t="s">
        <v>681</v>
      </c>
      <c r="C4" s="271" t="s">
        <v>489</v>
      </c>
      <c r="D4" s="263" t="s">
        <v>632</v>
      </c>
      <c r="E4" s="272" t="s">
        <v>2</v>
      </c>
      <c r="F4" s="273"/>
      <c r="G4" s="278" t="s">
        <v>682</v>
      </c>
      <c r="H4" s="278" t="s">
        <v>684</v>
      </c>
      <c r="I4" s="263" t="s">
        <v>683</v>
      </c>
      <c r="J4" s="264" t="s">
        <v>540</v>
      </c>
      <c r="K4" s="266" t="s">
        <v>512</v>
      </c>
      <c r="L4" s="266" t="s">
        <v>541</v>
      </c>
      <c r="M4" s="266" t="s">
        <v>538</v>
      </c>
      <c r="N4" s="258" t="s">
        <v>537</v>
      </c>
    </row>
    <row r="5" spans="1:14" ht="14.1" customHeight="1">
      <c r="A5" s="260"/>
      <c r="B5" s="277"/>
      <c r="C5" s="271"/>
      <c r="D5" s="263"/>
      <c r="E5" s="274"/>
      <c r="F5" s="275"/>
      <c r="G5" s="279"/>
      <c r="H5" s="279" t="s">
        <v>490</v>
      </c>
      <c r="I5" s="263"/>
      <c r="J5" s="265"/>
      <c r="K5" s="267"/>
      <c r="L5" s="267"/>
      <c r="M5" s="267"/>
      <c r="N5" s="259"/>
    </row>
    <row r="6" spans="1:14" ht="21.95" customHeight="1">
      <c r="A6" s="6" t="s">
        <v>3</v>
      </c>
      <c r="B6" s="7">
        <f>B7+B34</f>
        <v>803557.75</v>
      </c>
      <c r="C6" s="7">
        <f>C7+C34</f>
        <v>167189</v>
      </c>
      <c r="D6" s="7">
        <f>D7+D34</f>
        <v>970746.75</v>
      </c>
      <c r="E6" s="260" t="s">
        <v>3</v>
      </c>
      <c r="F6" s="260"/>
      <c r="G6" s="8">
        <f>G7+G34</f>
        <v>803558.06525200012</v>
      </c>
      <c r="H6" s="8">
        <f>H7+H34</f>
        <v>167189</v>
      </c>
      <c r="I6" s="132">
        <f>I7+I34</f>
        <v>970747.06525200012</v>
      </c>
      <c r="J6" s="143"/>
      <c r="K6" s="144">
        <f>K7+K34</f>
        <v>810385</v>
      </c>
      <c r="L6" s="144"/>
      <c r="M6" s="144">
        <f>M7+M34</f>
        <v>33662</v>
      </c>
      <c r="N6" s="147">
        <f>N7+N34</f>
        <v>163374</v>
      </c>
    </row>
    <row r="7" spans="1:14" ht="21.95" customHeight="1">
      <c r="A7" s="9" t="s">
        <v>4</v>
      </c>
      <c r="B7" s="7">
        <f>+B8+B25</f>
        <v>280000</v>
      </c>
      <c r="C7" s="7">
        <f>+C8+C25</f>
        <v>-4000</v>
      </c>
      <c r="D7" s="7">
        <f>+D8+D25</f>
        <v>276000</v>
      </c>
      <c r="E7" s="261" t="s">
        <v>5</v>
      </c>
      <c r="F7" s="261"/>
      <c r="G7" s="8">
        <f>SUM(G8:G33)</f>
        <v>720744.06525200012</v>
      </c>
      <c r="H7" s="8">
        <f>SUM(H8:H33)</f>
        <v>52000</v>
      </c>
      <c r="I7" s="132">
        <f>SUM(I8:I33)</f>
        <v>772744.06525200012</v>
      </c>
      <c r="J7" s="143">
        <f>SUM(J8:J33)</f>
        <v>704280</v>
      </c>
      <c r="K7" s="144">
        <f>SUM(K8:K33)</f>
        <v>652237</v>
      </c>
      <c r="L7" s="144"/>
      <c r="M7" s="144">
        <f>SUM(M8:M33)</f>
        <v>33662</v>
      </c>
      <c r="N7" s="147">
        <f>SUM(N8:N33)</f>
        <v>163374</v>
      </c>
    </row>
    <row r="8" spans="1:14" ht="21.95" customHeight="1">
      <c r="A8" s="10" t="s">
        <v>6</v>
      </c>
      <c r="B8" s="11">
        <f>SUM(B9:B24)</f>
        <v>135000</v>
      </c>
      <c r="C8" s="11">
        <f>SUM(C9:C24)</f>
        <v>-30000</v>
      </c>
      <c r="D8" s="11">
        <f>SUM(D9:D24)</f>
        <v>105000</v>
      </c>
      <c r="E8" s="131">
        <v>201</v>
      </c>
      <c r="F8" s="129" t="s">
        <v>7</v>
      </c>
      <c r="G8" s="12">
        <v>72324.976041000002</v>
      </c>
      <c r="H8" s="12">
        <v>0</v>
      </c>
      <c r="I8" s="133">
        <f t="shared" ref="I8:I33" si="0">+G8+H8</f>
        <v>72324.976041000002</v>
      </c>
      <c r="J8" s="145">
        <v>64199</v>
      </c>
      <c r="K8" s="141">
        <f>VLOOKUP(E8:E33,[1]L02!$A$1:$C$65536,3,0)</f>
        <v>56219</v>
      </c>
      <c r="M8" s="146">
        <v>343</v>
      </c>
      <c r="N8" s="148">
        <v>667</v>
      </c>
    </row>
    <row r="9" spans="1:14" ht="21.95" customHeight="1">
      <c r="A9" s="10" t="s">
        <v>59</v>
      </c>
      <c r="B9" s="11">
        <v>47700</v>
      </c>
      <c r="C9" s="11">
        <v>-15000</v>
      </c>
      <c r="D9" s="11">
        <f>B9+C9</f>
        <v>32700</v>
      </c>
      <c r="E9" s="131">
        <v>202</v>
      </c>
      <c r="F9" s="129" t="s">
        <v>8</v>
      </c>
      <c r="G9" s="12">
        <v>0</v>
      </c>
      <c r="H9" s="12">
        <v>0</v>
      </c>
      <c r="I9" s="133">
        <f t="shared" si="0"/>
        <v>0</v>
      </c>
      <c r="J9" s="145"/>
      <c r="K9" s="141">
        <f>VLOOKUP(E9:E34,[1]L02!$A$1:$C$65536,3,0)</f>
        <v>0</v>
      </c>
      <c r="M9" s="146">
        <v>0</v>
      </c>
      <c r="N9" s="148"/>
    </row>
    <row r="10" spans="1:14" ht="21.95" customHeight="1">
      <c r="A10" s="10" t="s">
        <v>60</v>
      </c>
      <c r="B10" s="11">
        <v>16600</v>
      </c>
      <c r="C10" s="11">
        <v>-10000</v>
      </c>
      <c r="D10" s="11">
        <f t="shared" ref="D10:D24" si="1">B10+C10</f>
        <v>6600</v>
      </c>
      <c r="E10" s="131">
        <v>203</v>
      </c>
      <c r="F10" s="129" t="s">
        <v>9</v>
      </c>
      <c r="G10" s="12">
        <v>590.38174800000002</v>
      </c>
      <c r="H10" s="12">
        <v>0</v>
      </c>
      <c r="I10" s="133">
        <f t="shared" si="0"/>
        <v>590.38174800000002</v>
      </c>
      <c r="J10" s="145">
        <v>582</v>
      </c>
      <c r="K10" s="141">
        <f>VLOOKUP(E10:E35,[1]L02!$A$1:$C$65536,3,0)</f>
        <v>282</v>
      </c>
      <c r="M10" s="146">
        <v>0</v>
      </c>
      <c r="N10" s="148">
        <v>59</v>
      </c>
    </row>
    <row r="11" spans="1:14" ht="21.95" customHeight="1">
      <c r="A11" s="10" t="s">
        <v>61</v>
      </c>
      <c r="B11" s="11">
        <v>0</v>
      </c>
      <c r="C11" s="11"/>
      <c r="D11" s="11">
        <f t="shared" si="1"/>
        <v>0</v>
      </c>
      <c r="E11" s="131">
        <v>204</v>
      </c>
      <c r="F11" s="129" t="s">
        <v>10</v>
      </c>
      <c r="G11" s="12">
        <v>22650.444801000001</v>
      </c>
      <c r="H11" s="12">
        <v>0</v>
      </c>
      <c r="I11" s="133">
        <f t="shared" si="0"/>
        <v>22650.444801000001</v>
      </c>
      <c r="J11" s="145">
        <v>22554</v>
      </c>
      <c r="K11" s="141">
        <f>VLOOKUP(E11:E36,[1]L02!$A$1:$C$65536,3,0)</f>
        <v>20377</v>
      </c>
      <c r="M11" s="146">
        <v>411</v>
      </c>
      <c r="N11" s="148">
        <v>1938</v>
      </c>
    </row>
    <row r="12" spans="1:14" ht="21.95" customHeight="1">
      <c r="A12" s="10" t="s">
        <v>62</v>
      </c>
      <c r="B12" s="11">
        <v>4000</v>
      </c>
      <c r="C12" s="11"/>
      <c r="D12" s="11">
        <f t="shared" si="1"/>
        <v>4000</v>
      </c>
      <c r="E12" s="131">
        <v>205</v>
      </c>
      <c r="F12" s="129" t="s">
        <v>11</v>
      </c>
      <c r="G12" s="12">
        <v>147288.520727</v>
      </c>
      <c r="H12" s="12">
        <v>0</v>
      </c>
      <c r="I12" s="133">
        <f t="shared" si="0"/>
        <v>147288.520727</v>
      </c>
      <c r="J12" s="145">
        <v>151219</v>
      </c>
      <c r="K12" s="141">
        <f>VLOOKUP(E12:E37,[1]L02!$A$1:$C$65536,3,0)</f>
        <v>141380</v>
      </c>
      <c r="L12" s="141" t="s">
        <v>542</v>
      </c>
      <c r="M12" s="146">
        <v>4607</v>
      </c>
      <c r="N12" s="148">
        <v>25642</v>
      </c>
    </row>
    <row r="13" spans="1:14" ht="21.95" customHeight="1">
      <c r="A13" s="10" t="s">
        <v>63</v>
      </c>
      <c r="B13" s="11">
        <v>8000</v>
      </c>
      <c r="C13" s="11"/>
      <c r="D13" s="11">
        <f t="shared" si="1"/>
        <v>8000</v>
      </c>
      <c r="E13" s="131">
        <v>206</v>
      </c>
      <c r="F13" s="129" t="s">
        <v>12</v>
      </c>
      <c r="G13" s="12">
        <v>3329.405702</v>
      </c>
      <c r="H13" s="12"/>
      <c r="I13" s="133">
        <f t="shared" si="0"/>
        <v>3329.405702</v>
      </c>
      <c r="J13" s="145">
        <v>542</v>
      </c>
      <c r="K13" s="141">
        <f>VLOOKUP(E13:E38,[1]L02!$A$1:$C$65536,3,0)</f>
        <v>1896</v>
      </c>
      <c r="L13" s="141" t="s">
        <v>543</v>
      </c>
      <c r="M13" s="146">
        <v>68</v>
      </c>
      <c r="N13" s="148">
        <v>98</v>
      </c>
    </row>
    <row r="14" spans="1:14" ht="21.95" customHeight="1">
      <c r="A14" s="10" t="s">
        <v>64</v>
      </c>
      <c r="B14" s="11">
        <v>8600</v>
      </c>
      <c r="C14" s="11">
        <v>-5000</v>
      </c>
      <c r="D14" s="11">
        <f t="shared" si="1"/>
        <v>3600</v>
      </c>
      <c r="E14" s="131">
        <v>207</v>
      </c>
      <c r="F14" s="129" t="s">
        <v>81</v>
      </c>
      <c r="G14" s="133">
        <v>15854.3647</v>
      </c>
      <c r="H14" s="12"/>
      <c r="I14" s="133">
        <f t="shared" si="0"/>
        <v>15854.3647</v>
      </c>
      <c r="J14" s="145">
        <v>21194</v>
      </c>
      <c r="K14" s="141">
        <f>VLOOKUP(E14:E39,[1]L02!$A$1:$C$65536,3,0)</f>
        <v>10513</v>
      </c>
      <c r="L14" s="141" t="s">
        <v>544</v>
      </c>
      <c r="M14" s="146">
        <v>1042</v>
      </c>
      <c r="N14" s="148">
        <v>1214</v>
      </c>
    </row>
    <row r="15" spans="1:14" ht="21.95" customHeight="1">
      <c r="A15" s="10" t="s">
        <v>65</v>
      </c>
      <c r="B15" s="11">
        <v>5800</v>
      </c>
      <c r="C15" s="11"/>
      <c r="D15" s="11">
        <f t="shared" si="1"/>
        <v>5800</v>
      </c>
      <c r="E15" s="131">
        <v>208</v>
      </c>
      <c r="F15" s="129" t="s">
        <v>13</v>
      </c>
      <c r="G15" s="133">
        <v>92527.224885000003</v>
      </c>
      <c r="H15" s="12">
        <f>36000-4000</f>
        <v>32000</v>
      </c>
      <c r="I15" s="133">
        <f>+G15+H15</f>
        <v>124527.224885</v>
      </c>
      <c r="J15" s="145">
        <v>108831</v>
      </c>
      <c r="K15" s="141">
        <f>VLOOKUP(E15:E40,[1]L02!$A$1:$C$65536,3,0)</f>
        <v>89390</v>
      </c>
      <c r="M15" s="146">
        <v>1345</v>
      </c>
      <c r="N15" s="148">
        <v>26584</v>
      </c>
    </row>
    <row r="16" spans="1:14" ht="21.95" customHeight="1">
      <c r="A16" s="10" t="s">
        <v>66</v>
      </c>
      <c r="B16" s="11">
        <v>1200</v>
      </c>
      <c r="C16" s="11"/>
      <c r="D16" s="11">
        <f t="shared" si="1"/>
        <v>1200</v>
      </c>
      <c r="E16" s="131">
        <v>210</v>
      </c>
      <c r="F16" s="129" t="s">
        <v>82</v>
      </c>
      <c r="G16" s="12">
        <v>62802.993113999997</v>
      </c>
      <c r="H16" s="12"/>
      <c r="I16" s="133">
        <f t="shared" si="0"/>
        <v>62802.993113999997</v>
      </c>
      <c r="J16" s="145">
        <v>61181</v>
      </c>
      <c r="K16" s="141">
        <f>VLOOKUP(E16:E41,[1]L02!$A$1:$C$65536,3,0)</f>
        <v>51307</v>
      </c>
      <c r="M16" s="146">
        <v>870</v>
      </c>
      <c r="N16" s="148">
        <v>12354</v>
      </c>
    </row>
    <row r="17" spans="1:14" ht="21.95" customHeight="1">
      <c r="A17" s="10" t="s">
        <v>67</v>
      </c>
      <c r="B17" s="11">
        <v>19800</v>
      </c>
      <c r="C17" s="11"/>
      <c r="D17" s="11">
        <f t="shared" si="1"/>
        <v>19800</v>
      </c>
      <c r="E17" s="131">
        <v>211</v>
      </c>
      <c r="F17" s="129" t="s">
        <v>14</v>
      </c>
      <c r="G17" s="12">
        <v>23968.126882</v>
      </c>
      <c r="H17" s="12"/>
      <c r="I17" s="133">
        <f t="shared" si="0"/>
        <v>23968.126882</v>
      </c>
      <c r="J17" s="145">
        <v>12409</v>
      </c>
      <c r="K17" s="141">
        <f>VLOOKUP(E17:E42,[1]L02!$A$1:$C$65536,3,0)</f>
        <v>32161</v>
      </c>
      <c r="M17" s="146">
        <v>1811</v>
      </c>
      <c r="N17" s="148">
        <v>1792</v>
      </c>
    </row>
    <row r="18" spans="1:14" ht="21.95" customHeight="1">
      <c r="A18" s="10" t="s">
        <v>68</v>
      </c>
      <c r="B18" s="11">
        <v>7200</v>
      </c>
      <c r="C18" s="11"/>
      <c r="D18" s="11">
        <f t="shared" si="1"/>
        <v>7200</v>
      </c>
      <c r="E18" s="131">
        <v>212</v>
      </c>
      <c r="F18" s="129" t="s">
        <v>15</v>
      </c>
      <c r="G18" s="12">
        <v>26336.344721000001</v>
      </c>
      <c r="H18" s="12"/>
      <c r="I18" s="133">
        <f t="shared" si="0"/>
        <v>26336.344721000001</v>
      </c>
      <c r="J18" s="145">
        <v>14206</v>
      </c>
      <c r="K18" s="141">
        <f>VLOOKUP(E18:E43,[1]L02!$A$1:$C$65536,3,0)</f>
        <v>27061</v>
      </c>
      <c r="M18" s="146">
        <v>0</v>
      </c>
      <c r="N18" s="148"/>
    </row>
    <row r="19" spans="1:14" ht="21.95" customHeight="1">
      <c r="A19" s="13" t="s">
        <v>69</v>
      </c>
      <c r="B19" s="11">
        <v>0</v>
      </c>
      <c r="C19" s="14"/>
      <c r="D19" s="11">
        <f t="shared" si="1"/>
        <v>0</v>
      </c>
      <c r="E19" s="131">
        <v>213</v>
      </c>
      <c r="F19" s="129" t="s">
        <v>16</v>
      </c>
      <c r="G19" s="12">
        <v>132240.56729000001</v>
      </c>
      <c r="H19" s="12"/>
      <c r="I19" s="133">
        <f t="shared" si="0"/>
        <v>132240.56729000001</v>
      </c>
      <c r="J19" s="145">
        <v>101519</v>
      </c>
      <c r="K19" s="141">
        <f>VLOOKUP(E19:E43,[1]L02!$A$1:$C$65536,3,0)</f>
        <v>119049</v>
      </c>
      <c r="M19" s="146">
        <v>14111</v>
      </c>
      <c r="N19" s="148">
        <v>60553</v>
      </c>
    </row>
    <row r="20" spans="1:14" ht="21.95" customHeight="1">
      <c r="A20" s="13" t="s">
        <v>70</v>
      </c>
      <c r="B20" s="11">
        <v>5600</v>
      </c>
      <c r="C20" s="14"/>
      <c r="D20" s="11">
        <f t="shared" si="1"/>
        <v>5600</v>
      </c>
      <c r="E20" s="131">
        <v>214</v>
      </c>
      <c r="F20" s="129" t="s">
        <v>17</v>
      </c>
      <c r="G20" s="12">
        <v>30130.297854</v>
      </c>
      <c r="H20" s="12">
        <v>0</v>
      </c>
      <c r="I20" s="133">
        <f t="shared" si="0"/>
        <v>30130.297854</v>
      </c>
      <c r="J20" s="145">
        <v>29096</v>
      </c>
      <c r="K20" s="141">
        <f>VLOOKUP(E20:E43,[1]L02!$A$1:$C$65536,3,0)</f>
        <v>22404</v>
      </c>
      <c r="M20" s="146">
        <v>3748</v>
      </c>
      <c r="N20" s="148">
        <v>11252</v>
      </c>
    </row>
    <row r="21" spans="1:14" ht="21.95" customHeight="1">
      <c r="A21" s="13" t="s">
        <v>71</v>
      </c>
      <c r="B21" s="11">
        <v>7000</v>
      </c>
      <c r="C21" s="14"/>
      <c r="D21" s="11">
        <f t="shared" si="1"/>
        <v>7000</v>
      </c>
      <c r="E21" s="131">
        <v>215</v>
      </c>
      <c r="F21" s="129" t="s">
        <v>18</v>
      </c>
      <c r="G21" s="12">
        <v>660</v>
      </c>
      <c r="H21" s="12">
        <v>0</v>
      </c>
      <c r="I21" s="133">
        <f t="shared" si="0"/>
        <v>660</v>
      </c>
      <c r="J21" s="145">
        <v>667</v>
      </c>
      <c r="K21" s="141">
        <f>VLOOKUP(E21:E43,[1]L02!$A$1:$C$65536,3,0)</f>
        <v>498</v>
      </c>
      <c r="M21" s="146">
        <v>285</v>
      </c>
      <c r="N21" s="148">
        <v>600</v>
      </c>
    </row>
    <row r="22" spans="1:14" ht="21.95" customHeight="1">
      <c r="A22" s="13" t="s">
        <v>72</v>
      </c>
      <c r="B22" s="11">
        <v>1700</v>
      </c>
      <c r="C22" s="14"/>
      <c r="D22" s="11">
        <f t="shared" si="1"/>
        <v>1700</v>
      </c>
      <c r="E22" s="131">
        <v>216</v>
      </c>
      <c r="F22" s="129" t="s">
        <v>20</v>
      </c>
      <c r="G22" s="12">
        <v>2425.539984</v>
      </c>
      <c r="H22" s="12">
        <v>0</v>
      </c>
      <c r="I22" s="133">
        <f t="shared" si="0"/>
        <v>2425.539984</v>
      </c>
      <c r="J22" s="145">
        <v>2568</v>
      </c>
      <c r="K22" s="141">
        <f>VLOOKUP(E22:E43,[1]L02!$A$1:$C$65536,3,0)</f>
        <v>3736</v>
      </c>
      <c r="M22" s="146">
        <v>1102</v>
      </c>
      <c r="N22" s="148">
        <v>258</v>
      </c>
    </row>
    <row r="23" spans="1:14" ht="21.95" customHeight="1">
      <c r="A23" s="13" t="s">
        <v>73</v>
      </c>
      <c r="B23" s="11">
        <v>1800</v>
      </c>
      <c r="C23" s="14"/>
      <c r="D23" s="11">
        <f t="shared" si="1"/>
        <v>1800</v>
      </c>
      <c r="E23" s="15">
        <v>217</v>
      </c>
      <c r="F23" s="16" t="s">
        <v>22</v>
      </c>
      <c r="G23" s="12">
        <v>1000</v>
      </c>
      <c r="H23" s="12">
        <v>0</v>
      </c>
      <c r="I23" s="133">
        <f t="shared" si="0"/>
        <v>1000</v>
      </c>
      <c r="J23" s="145">
        <v>1000</v>
      </c>
      <c r="K23" s="141">
        <f>VLOOKUP(E23:E44,[1]L02!$A$1:$C$65536,3,0)</f>
        <v>80</v>
      </c>
      <c r="M23" s="146">
        <v>0</v>
      </c>
      <c r="N23" s="148"/>
    </row>
    <row r="24" spans="1:14" ht="21.95" customHeight="1">
      <c r="A24" s="13" t="s">
        <v>19</v>
      </c>
      <c r="B24" s="11">
        <v>0</v>
      </c>
      <c r="C24" s="14"/>
      <c r="D24" s="11">
        <f t="shared" si="1"/>
        <v>0</v>
      </c>
      <c r="E24" s="15">
        <v>219</v>
      </c>
      <c r="F24" s="16" t="s">
        <v>110</v>
      </c>
      <c r="G24" s="12">
        <v>0</v>
      </c>
      <c r="H24" s="12">
        <v>0</v>
      </c>
      <c r="I24" s="133">
        <f t="shared" si="0"/>
        <v>0</v>
      </c>
      <c r="J24" s="145"/>
      <c r="K24" s="141">
        <f>VLOOKUP(E24:E45,[1]L02!$A$1:$C$65536,3,0)</f>
        <v>0</v>
      </c>
      <c r="M24" s="146">
        <v>0</v>
      </c>
      <c r="N24" s="148"/>
    </row>
    <row r="25" spans="1:14" ht="21.95" customHeight="1">
      <c r="A25" s="13" t="s">
        <v>21</v>
      </c>
      <c r="B25" s="14">
        <f>SUM(B26:B32)</f>
        <v>145000</v>
      </c>
      <c r="C25" s="14">
        <f>SUM(C26:C32)</f>
        <v>26000</v>
      </c>
      <c r="D25" s="14">
        <f>SUM(D26:D32)</f>
        <v>171000</v>
      </c>
      <c r="E25" s="15">
        <v>220</v>
      </c>
      <c r="F25" s="16" t="s">
        <v>23</v>
      </c>
      <c r="G25" s="12">
        <v>26559.497670999997</v>
      </c>
      <c r="H25" s="12">
        <v>0</v>
      </c>
      <c r="I25" s="133">
        <f t="shared" si="0"/>
        <v>26559.497670999997</v>
      </c>
      <c r="J25" s="145">
        <v>26170</v>
      </c>
      <c r="K25" s="141">
        <f>VLOOKUP(E25:E46,[1]L02!$A$1:$C$65536,3,0)</f>
        <v>30461</v>
      </c>
      <c r="M25" s="146">
        <v>372</v>
      </c>
      <c r="N25" s="148">
        <v>8423</v>
      </c>
    </row>
    <row r="26" spans="1:14" ht="21.95" customHeight="1">
      <c r="A26" s="13" t="s">
        <v>74</v>
      </c>
      <c r="B26" s="11">
        <v>3390</v>
      </c>
      <c r="C26" s="14"/>
      <c r="D26" s="14">
        <f>B26+C26</f>
        <v>3390</v>
      </c>
      <c r="E26" s="15">
        <v>221</v>
      </c>
      <c r="F26" s="16" t="s">
        <v>24</v>
      </c>
      <c r="G26" s="12">
        <v>25079.400567000001</v>
      </c>
      <c r="H26" s="12">
        <v>20000</v>
      </c>
      <c r="I26" s="133">
        <f t="shared" si="0"/>
        <v>45079.400567000004</v>
      </c>
      <c r="J26" s="145">
        <v>23901</v>
      </c>
      <c r="K26" s="141">
        <f>VLOOKUP(E26:E47,[1]L02!$A$1:$C$65536,3,0)</f>
        <v>20147</v>
      </c>
      <c r="M26" s="146">
        <v>2720</v>
      </c>
      <c r="N26" s="148">
        <v>11495</v>
      </c>
    </row>
    <row r="27" spans="1:14" ht="21.95" customHeight="1">
      <c r="A27" s="13" t="s">
        <v>75</v>
      </c>
      <c r="B27" s="11">
        <v>3873</v>
      </c>
      <c r="C27" s="14">
        <v>10000</v>
      </c>
      <c r="D27" s="14">
        <f t="shared" ref="D27:D28" si="2">B27+C27</f>
        <v>13873</v>
      </c>
      <c r="E27" s="15">
        <v>222</v>
      </c>
      <c r="F27" s="16" t="s">
        <v>25</v>
      </c>
      <c r="G27" s="12">
        <v>0</v>
      </c>
      <c r="H27" s="12">
        <v>0</v>
      </c>
      <c r="I27" s="133">
        <f t="shared" si="0"/>
        <v>0</v>
      </c>
      <c r="J27" s="145"/>
      <c r="K27" s="141">
        <f>VLOOKUP(E27:E48,[1]L02!$A$1:$C$65536,3,0)</f>
        <v>437</v>
      </c>
      <c r="M27" s="146">
        <v>0</v>
      </c>
      <c r="N27" s="148"/>
    </row>
    <row r="28" spans="1:14" ht="21.95" customHeight="1">
      <c r="A28" s="13" t="s">
        <v>76</v>
      </c>
      <c r="B28" s="11">
        <v>7955</v>
      </c>
      <c r="C28" s="14">
        <v>1000</v>
      </c>
      <c r="D28" s="14">
        <f t="shared" si="2"/>
        <v>8955</v>
      </c>
      <c r="E28" s="15">
        <v>224</v>
      </c>
      <c r="F28" s="16" t="s">
        <v>26</v>
      </c>
      <c r="G28" s="12">
        <v>7236.969556</v>
      </c>
      <c r="H28" s="12">
        <v>0</v>
      </c>
      <c r="I28" s="133">
        <f t="shared" si="0"/>
        <v>7236.969556</v>
      </c>
      <c r="J28" s="145">
        <v>5859</v>
      </c>
      <c r="K28" s="141">
        <f>VLOOKUP(E28:E49,[1]L02!$A$1:$C$65536,3,0)</f>
        <v>6171</v>
      </c>
      <c r="M28" s="146">
        <v>827</v>
      </c>
      <c r="N28" s="148">
        <v>445</v>
      </c>
    </row>
    <row r="29" spans="1:14" ht="21.95" customHeight="1">
      <c r="A29" s="13" t="s">
        <v>77</v>
      </c>
      <c r="B29" s="11">
        <v>128382</v>
      </c>
      <c r="C29" s="14">
        <f>17700-4000</f>
        <v>13700</v>
      </c>
      <c r="D29" s="14">
        <f>B29+C29</f>
        <v>142082</v>
      </c>
      <c r="E29" s="15">
        <v>227</v>
      </c>
      <c r="F29" s="16" t="s">
        <v>27</v>
      </c>
      <c r="G29" s="12">
        <v>7405.9188689999992</v>
      </c>
      <c r="H29" s="12">
        <v>0</v>
      </c>
      <c r="I29" s="133">
        <f t="shared" si="0"/>
        <v>7405.9188689999992</v>
      </c>
      <c r="J29" s="145">
        <v>662</v>
      </c>
      <c r="N29" s="148"/>
    </row>
    <row r="30" spans="1:14" ht="21.95" customHeight="1">
      <c r="A30" s="10" t="s">
        <v>78</v>
      </c>
      <c r="B30" s="11">
        <v>0</v>
      </c>
      <c r="C30" s="11"/>
      <c r="D30" s="11">
        <f>B30+C30</f>
        <v>0</v>
      </c>
      <c r="E30" s="15">
        <v>229</v>
      </c>
      <c r="F30" s="16" t="s">
        <v>28</v>
      </c>
      <c r="G30" s="12">
        <v>-1.9400000001041917E-2</v>
      </c>
      <c r="H30" s="12">
        <v>0</v>
      </c>
      <c r="I30" s="133">
        <f t="shared" si="0"/>
        <v>-1.9400000001041917E-2</v>
      </c>
      <c r="J30" s="145">
        <v>33188</v>
      </c>
      <c r="K30" s="141">
        <f>VLOOKUP(E30:E51,[1]L02!$A$1:$C$65536,3,0)</f>
        <v>0</v>
      </c>
      <c r="N30" s="148"/>
    </row>
    <row r="31" spans="1:14" ht="21.95" customHeight="1">
      <c r="A31" s="10" t="s">
        <v>79</v>
      </c>
      <c r="B31" s="11">
        <v>1100</v>
      </c>
      <c r="C31" s="11"/>
      <c r="D31" s="11">
        <f>B31+C31</f>
        <v>1100</v>
      </c>
      <c r="E31" s="2">
        <v>231</v>
      </c>
      <c r="F31" s="2" t="s">
        <v>111</v>
      </c>
      <c r="G31" s="12">
        <v>0.14640199999985271</v>
      </c>
      <c r="H31" s="12">
        <v>0</v>
      </c>
      <c r="I31" s="133">
        <f t="shared" si="0"/>
        <v>0.14640199999985271</v>
      </c>
      <c r="J31" s="145">
        <v>3700</v>
      </c>
      <c r="N31" s="148"/>
    </row>
    <row r="32" spans="1:14" ht="21.95" customHeight="1">
      <c r="A32" s="10" t="s">
        <v>80</v>
      </c>
      <c r="B32" s="11">
        <v>300</v>
      </c>
      <c r="C32" s="11">
        <v>1300</v>
      </c>
      <c r="D32" s="11">
        <f>B32+C32</f>
        <v>1600</v>
      </c>
      <c r="E32" s="15">
        <v>232</v>
      </c>
      <c r="F32" s="16" t="s">
        <v>29</v>
      </c>
      <c r="G32" s="12">
        <v>20329.511638</v>
      </c>
      <c r="H32" s="12">
        <v>0</v>
      </c>
      <c r="I32" s="133">
        <f t="shared" si="0"/>
        <v>20329.511638</v>
      </c>
      <c r="J32" s="145">
        <v>19030</v>
      </c>
      <c r="K32" s="141">
        <f>VLOOKUP(E32:E53,[1]L02!$A$1:$C$65536,3,0)</f>
        <v>18662</v>
      </c>
      <c r="N32" s="148"/>
    </row>
    <row r="33" spans="1:14" ht="21.95" customHeight="1">
      <c r="A33" s="65"/>
      <c r="B33" s="89"/>
      <c r="C33" s="89"/>
      <c r="D33" s="250"/>
      <c r="E33" s="15">
        <v>233</v>
      </c>
      <c r="F33" s="16" t="s">
        <v>30</v>
      </c>
      <c r="G33" s="12">
        <v>3.4514999999999998</v>
      </c>
      <c r="H33" s="12">
        <v>0</v>
      </c>
      <c r="I33" s="133">
        <f t="shared" si="0"/>
        <v>3.4514999999999998</v>
      </c>
      <c r="J33" s="145">
        <v>3</v>
      </c>
      <c r="K33" s="141">
        <f>VLOOKUP(E33:E54,[1]L02!$A$1:$C$65536,3,0)</f>
        <v>6</v>
      </c>
      <c r="N33" s="148"/>
    </row>
    <row r="34" spans="1:14" ht="21.95" customHeight="1">
      <c r="A34" s="18" t="s">
        <v>31</v>
      </c>
      <c r="B34" s="7">
        <v>523557.75</v>
      </c>
      <c r="C34" s="19">
        <f t="shared" ref="C34" si="3">C35+C36+C39+C40+C43</f>
        <v>171189</v>
      </c>
      <c r="D34" s="19">
        <f>D35+D36+D39+D40+D43</f>
        <v>694746.75</v>
      </c>
      <c r="E34" s="262" t="s">
        <v>32</v>
      </c>
      <c r="F34" s="262"/>
      <c r="G34" s="20">
        <f>G35+G36+G37+G38+G41</f>
        <v>82814</v>
      </c>
      <c r="H34" s="20">
        <v>115189</v>
      </c>
      <c r="I34" s="134">
        <f>I35+I36+I37+I38+I41</f>
        <v>198003</v>
      </c>
      <c r="J34" s="143"/>
      <c r="K34" s="144">
        <f t="shared" ref="K34" si="4">K35+K36+K37+K38+K41</f>
        <v>158148</v>
      </c>
      <c r="L34" s="144"/>
      <c r="M34" s="144"/>
      <c r="N34" s="148"/>
    </row>
    <row r="35" spans="1:14" ht="21.95" customHeight="1">
      <c r="A35" s="21" t="s">
        <v>33</v>
      </c>
      <c r="B35" s="11">
        <v>369054.75</v>
      </c>
      <c r="C35" s="14"/>
      <c r="D35" s="14">
        <f>B35+C35</f>
        <v>369054.75</v>
      </c>
      <c r="E35" s="22" t="s">
        <v>34</v>
      </c>
      <c r="F35" s="23"/>
      <c r="G35" s="124">
        <v>32814</v>
      </c>
      <c r="H35" s="24">
        <v>0</v>
      </c>
      <c r="I35" s="133">
        <f>+G35+H35</f>
        <v>32814</v>
      </c>
      <c r="J35" s="145"/>
      <c r="K35" s="141">
        <v>27242</v>
      </c>
      <c r="N35" s="148"/>
    </row>
    <row r="36" spans="1:14" ht="21.95" customHeight="1">
      <c r="A36" s="21" t="s">
        <v>112</v>
      </c>
      <c r="B36" s="14">
        <f>B37+B38</f>
        <v>20400</v>
      </c>
      <c r="C36" s="14">
        <f>C37+C38</f>
        <v>56000</v>
      </c>
      <c r="D36" s="14">
        <f>D37+D38</f>
        <v>76400</v>
      </c>
      <c r="E36" s="22" t="s">
        <v>35</v>
      </c>
      <c r="F36" s="22"/>
      <c r="G36" s="125"/>
      <c r="H36" s="24">
        <v>0</v>
      </c>
      <c r="I36" s="133"/>
      <c r="J36" s="145"/>
      <c r="N36" s="148"/>
    </row>
    <row r="37" spans="1:14" ht="21.95" customHeight="1">
      <c r="A37" s="21" t="s">
        <v>38</v>
      </c>
      <c r="B37" s="11">
        <v>20000</v>
      </c>
      <c r="C37" s="14">
        <v>56000</v>
      </c>
      <c r="D37" s="14">
        <f>B37+C37</f>
        <v>76000</v>
      </c>
      <c r="E37" s="22" t="s">
        <v>37</v>
      </c>
      <c r="F37" s="22"/>
      <c r="G37" s="12"/>
      <c r="H37" s="24">
        <v>0</v>
      </c>
      <c r="I37" s="133">
        <f>+G37+H37</f>
        <v>0</v>
      </c>
      <c r="J37" s="145"/>
      <c r="K37" s="161">
        <v>2841</v>
      </c>
      <c r="L37" s="161"/>
      <c r="N37" s="148"/>
    </row>
    <row r="38" spans="1:14" ht="21.95" customHeight="1">
      <c r="A38" s="21" t="s">
        <v>39</v>
      </c>
      <c r="B38" s="11">
        <v>400</v>
      </c>
      <c r="C38" s="14">
        <v>0</v>
      </c>
      <c r="D38" s="14">
        <f>B38+C38</f>
        <v>400</v>
      </c>
      <c r="E38" s="26" t="s">
        <v>113</v>
      </c>
      <c r="F38" s="22"/>
      <c r="G38" s="17">
        <f>G39+G40</f>
        <v>50000</v>
      </c>
      <c r="H38" s="17">
        <v>115189</v>
      </c>
      <c r="I38" s="135">
        <f>I39+I40</f>
        <v>165189</v>
      </c>
      <c r="J38" s="145"/>
      <c r="K38" s="146">
        <f t="shared" ref="K38" si="5">K39+K40</f>
        <v>94403</v>
      </c>
      <c r="L38" s="146"/>
      <c r="N38" s="148"/>
    </row>
    <row r="39" spans="1:14" ht="21.95" customHeight="1">
      <c r="A39" s="21" t="s">
        <v>36</v>
      </c>
      <c r="B39" s="11">
        <v>2841</v>
      </c>
      <c r="C39" s="14">
        <v>0</v>
      </c>
      <c r="D39" s="14">
        <f>B39+C39</f>
        <v>2841</v>
      </c>
      <c r="E39" s="26" t="s">
        <v>539</v>
      </c>
      <c r="F39" s="27"/>
      <c r="G39" s="12">
        <v>50000</v>
      </c>
      <c r="H39" s="17">
        <v>115189</v>
      </c>
      <c r="I39" s="133">
        <f>+G39+H39</f>
        <v>165189</v>
      </c>
      <c r="J39" s="145"/>
      <c r="K39" s="161">
        <v>94400</v>
      </c>
      <c r="L39" s="161"/>
      <c r="N39" s="148"/>
    </row>
    <row r="40" spans="1:14" ht="21.95" customHeight="1">
      <c r="A40" s="26" t="s">
        <v>114</v>
      </c>
      <c r="B40" s="28">
        <f>B41+B42</f>
        <v>97600</v>
      </c>
      <c r="C40" s="28">
        <f>C41+C42</f>
        <v>115189</v>
      </c>
      <c r="D40" s="28">
        <f>D41+D42</f>
        <v>212789</v>
      </c>
      <c r="E40" s="65" t="s">
        <v>115</v>
      </c>
      <c r="F40" s="65"/>
      <c r="G40" s="163"/>
      <c r="H40" s="17">
        <v>0</v>
      </c>
      <c r="I40" s="133">
        <f>+G40+H40</f>
        <v>0</v>
      </c>
      <c r="J40" s="145"/>
      <c r="K40" s="141">
        <v>3</v>
      </c>
      <c r="N40" s="148"/>
    </row>
    <row r="41" spans="1:14" ht="21.95" customHeight="1">
      <c r="A41" s="149" t="s">
        <v>40</v>
      </c>
      <c r="B41" s="89">
        <v>47600</v>
      </c>
      <c r="C41" s="89"/>
      <c r="D41" s="89">
        <f>B41+C41</f>
        <v>47600</v>
      </c>
      <c r="E41" s="162" t="s">
        <v>116</v>
      </c>
      <c r="F41" s="164" t="s">
        <v>117</v>
      </c>
      <c r="G41" s="12"/>
      <c r="H41" s="12"/>
      <c r="I41" s="133"/>
      <c r="J41" s="145"/>
      <c r="K41" s="141">
        <v>33662</v>
      </c>
      <c r="N41" s="148"/>
    </row>
    <row r="42" spans="1:14" ht="21.95" customHeight="1">
      <c r="A42" s="149" t="s">
        <v>41</v>
      </c>
      <c r="B42" s="89">
        <v>50000</v>
      </c>
      <c r="C42" s="89">
        <v>115189</v>
      </c>
      <c r="D42" s="89">
        <f>B42+C42</f>
        <v>165189</v>
      </c>
      <c r="E42" s="162"/>
      <c r="F42" s="164"/>
      <c r="G42" s="12"/>
      <c r="H42" s="12"/>
      <c r="I42" s="133"/>
      <c r="J42" s="145"/>
      <c r="N42" s="148"/>
    </row>
    <row r="43" spans="1:14" ht="21.95" customHeight="1">
      <c r="A43" s="150" t="s">
        <v>58</v>
      </c>
      <c r="B43" s="11">
        <v>33662</v>
      </c>
      <c r="C43" s="11">
        <v>0</v>
      </c>
      <c r="D43" s="11">
        <f>B43+C43</f>
        <v>33662</v>
      </c>
      <c r="E43" s="162"/>
      <c r="F43" s="164"/>
      <c r="G43" s="12"/>
      <c r="H43" s="12"/>
      <c r="I43" s="133"/>
      <c r="J43" s="145"/>
      <c r="N43" s="148"/>
    </row>
  </sheetData>
  <protectedRanges>
    <protectedRange sqref="C9 B9:B24 C17:C24 B26:C32" name="区域1_4"/>
    <protectedRange sqref="B25:D25" name="区域1_3_1"/>
  </protectedRanges>
  <mergeCells count="20">
    <mergeCell ref="A1:E1"/>
    <mergeCell ref="G1:I1"/>
    <mergeCell ref="A2:I2"/>
    <mergeCell ref="G3:I3"/>
    <mergeCell ref="A4:A5"/>
    <mergeCell ref="C4:C5"/>
    <mergeCell ref="D4:D5"/>
    <mergeCell ref="E4:F5"/>
    <mergeCell ref="B4:B5"/>
    <mergeCell ref="G4:G5"/>
    <mergeCell ref="H4:H5"/>
    <mergeCell ref="N4:N5"/>
    <mergeCell ref="E6:F6"/>
    <mergeCell ref="E7:F7"/>
    <mergeCell ref="E34:F34"/>
    <mergeCell ref="I4:I5"/>
    <mergeCell ref="J4:J5"/>
    <mergeCell ref="K4:K5"/>
    <mergeCell ref="L4:L5"/>
    <mergeCell ref="M4:M5"/>
  </mergeCells>
  <phoneticPr fontId="3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7"/>
  <sheetViews>
    <sheetView tabSelected="1" zoomScaleNormal="100" workbookViewId="0">
      <selection activeCell="H12" sqref="H12"/>
    </sheetView>
  </sheetViews>
  <sheetFormatPr defaultColWidth="8.88671875" defaultRowHeight="14.55"/>
  <cols>
    <col min="1" max="1" width="46" style="97" customWidth="1"/>
    <col min="2" max="2" width="31.21875" style="96" customWidth="1"/>
    <col min="3" max="3" width="31.21875" style="97" customWidth="1"/>
    <col min="4" max="16384" width="8.88671875" style="97"/>
  </cols>
  <sheetData>
    <row r="1" spans="1:2" s="179" customFormat="1" ht="19.55" customHeight="1">
      <c r="A1" s="179" t="s">
        <v>673</v>
      </c>
      <c r="B1" s="180"/>
    </row>
    <row r="2" spans="1:2" s="182" customFormat="1" ht="33" customHeight="1">
      <c r="A2" s="303" t="s">
        <v>501</v>
      </c>
      <c r="B2" s="303"/>
    </row>
    <row r="3" spans="1:2" ht="24.85" customHeight="1">
      <c r="B3" s="98" t="s">
        <v>0</v>
      </c>
    </row>
    <row r="4" spans="1:2" s="101" customFormat="1" ht="26.35" customHeight="1">
      <c r="A4" s="99" t="s">
        <v>502</v>
      </c>
      <c r="B4" s="100" t="s">
        <v>499</v>
      </c>
    </row>
    <row r="5" spans="1:2" ht="26.35" customHeight="1">
      <c r="A5" s="102" t="s">
        <v>503</v>
      </c>
      <c r="B5" s="103">
        <f>B6+B7</f>
        <v>1258700</v>
      </c>
    </row>
    <row r="6" spans="1:2" ht="26.35" customHeight="1">
      <c r="A6" s="102" t="s">
        <v>504</v>
      </c>
      <c r="B6" s="103">
        <v>609600</v>
      </c>
    </row>
    <row r="7" spans="1:2" ht="26.35" customHeight="1">
      <c r="A7" s="102" t="s">
        <v>505</v>
      </c>
      <c r="B7" s="103">
        <v>649100</v>
      </c>
    </row>
    <row r="8" spans="1:2" ht="26.35" customHeight="1">
      <c r="A8" s="102" t="s">
        <v>506</v>
      </c>
      <c r="B8" s="103">
        <f>B9+B10</f>
        <v>378289</v>
      </c>
    </row>
    <row r="9" spans="1:2" ht="26.35" customHeight="1">
      <c r="A9" s="102" t="s">
        <v>504</v>
      </c>
      <c r="B9" s="103">
        <v>162789</v>
      </c>
    </row>
    <row r="10" spans="1:2" ht="26.35" customHeight="1">
      <c r="A10" s="102" t="s">
        <v>505</v>
      </c>
      <c r="B10" s="103">
        <v>215500</v>
      </c>
    </row>
    <row r="11" spans="1:2" ht="26.35" customHeight="1">
      <c r="A11" s="102" t="s">
        <v>507</v>
      </c>
      <c r="B11" s="103"/>
    </row>
    <row r="12" spans="1:2" ht="26.35" customHeight="1">
      <c r="A12" s="102" t="s">
        <v>504</v>
      </c>
      <c r="B12" s="103"/>
    </row>
    <row r="13" spans="1:2" ht="26.35" customHeight="1">
      <c r="A13" s="102" t="s">
        <v>505</v>
      </c>
      <c r="B13" s="103"/>
    </row>
    <row r="14" spans="1:2" ht="26.35" customHeight="1">
      <c r="A14" s="102" t="s">
        <v>674</v>
      </c>
      <c r="B14" s="103">
        <f>B15+B16</f>
        <v>1636989</v>
      </c>
    </row>
    <row r="15" spans="1:2" ht="26.35" customHeight="1">
      <c r="A15" s="102" t="s">
        <v>504</v>
      </c>
      <c r="B15" s="103">
        <f>B6+B9</f>
        <v>772389</v>
      </c>
    </row>
    <row r="16" spans="1:2" ht="26.35" customHeight="1">
      <c r="A16" s="102" t="s">
        <v>505</v>
      </c>
      <c r="B16" s="103">
        <f>B7+B10</f>
        <v>864600</v>
      </c>
    </row>
    <row r="17" spans="1:2" ht="25.6" customHeight="1">
      <c r="A17" s="304"/>
      <c r="B17" s="305"/>
    </row>
  </sheetData>
  <mergeCells count="2">
    <mergeCell ref="A2:B2"/>
    <mergeCell ref="A17:B17"/>
  </mergeCells>
  <phoneticPr fontId="39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  <headerFooter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8"/>
  <sheetViews>
    <sheetView tabSelected="1" workbookViewId="0">
      <selection activeCell="H12" sqref="H12"/>
    </sheetView>
  </sheetViews>
  <sheetFormatPr defaultColWidth="8.88671875" defaultRowHeight="14.55"/>
  <cols>
    <col min="1" max="1" width="5.6640625" style="104" customWidth="1"/>
    <col min="2" max="2" width="34.5546875" style="97" customWidth="1"/>
    <col min="3" max="3" width="15" style="107" customWidth="1"/>
    <col min="4" max="4" width="37.21875" style="221" customWidth="1"/>
    <col min="5" max="6" width="15.33203125" style="97" customWidth="1"/>
    <col min="7" max="7" width="12.77734375" style="97" customWidth="1"/>
    <col min="8" max="8" width="14.33203125" style="97" customWidth="1"/>
    <col min="9" max="16384" width="8.88671875" style="97"/>
  </cols>
  <sheetData>
    <row r="1" spans="1:8" s="179" customFormat="1" ht="17.55">
      <c r="A1" s="231" t="s">
        <v>657</v>
      </c>
      <c r="B1" s="166"/>
      <c r="C1" s="177"/>
      <c r="D1" s="219"/>
      <c r="E1" s="178"/>
      <c r="F1" s="178"/>
      <c r="G1" s="178"/>
      <c r="H1" s="178"/>
    </row>
    <row r="2" spans="1:8" s="182" customFormat="1" ht="27.85">
      <c r="A2" s="181"/>
      <c r="B2" s="308" t="s">
        <v>508</v>
      </c>
      <c r="C2" s="308"/>
      <c r="D2" s="308"/>
      <c r="E2" s="308"/>
      <c r="F2" s="308"/>
      <c r="G2" s="308"/>
      <c r="H2" s="308"/>
    </row>
    <row r="3" spans="1:8" ht="23.3" customHeight="1">
      <c r="B3" s="309" t="s">
        <v>0</v>
      </c>
      <c r="C3" s="309"/>
      <c r="D3" s="309"/>
      <c r="E3" s="309"/>
      <c r="F3" s="309"/>
      <c r="G3" s="309"/>
      <c r="H3" s="309"/>
    </row>
    <row r="4" spans="1:8" ht="27.1" customHeight="1">
      <c r="A4" s="222" t="s">
        <v>487</v>
      </c>
      <c r="B4" s="223" t="s">
        <v>495</v>
      </c>
      <c r="C4" s="223" t="s">
        <v>496</v>
      </c>
      <c r="D4" s="223" t="s">
        <v>488</v>
      </c>
      <c r="E4" s="223" t="s">
        <v>497</v>
      </c>
      <c r="F4" s="223" t="s">
        <v>509</v>
      </c>
      <c r="G4" s="224" t="s">
        <v>499</v>
      </c>
      <c r="H4" s="223" t="s">
        <v>498</v>
      </c>
    </row>
    <row r="5" spans="1:8" s="106" customFormat="1" ht="24.05" customHeight="1">
      <c r="A5" s="218">
        <v>1</v>
      </c>
      <c r="B5" s="218" t="s">
        <v>675</v>
      </c>
      <c r="C5" s="218" t="s">
        <v>510</v>
      </c>
      <c r="D5" s="220" t="s">
        <v>680</v>
      </c>
      <c r="E5" s="218"/>
      <c r="F5" s="218" t="s">
        <v>511</v>
      </c>
      <c r="G5" s="47">
        <v>13400</v>
      </c>
      <c r="H5" s="218" t="s">
        <v>676</v>
      </c>
    </row>
    <row r="6" spans="1:8" s="106" customFormat="1" ht="24.05" customHeight="1">
      <c r="A6" s="47">
        <v>2</v>
      </c>
      <c r="B6" s="218" t="s">
        <v>677</v>
      </c>
      <c r="C6" s="218" t="s">
        <v>510</v>
      </c>
      <c r="D6" s="220" t="s">
        <v>678</v>
      </c>
      <c r="E6" s="218"/>
      <c r="F6" s="218" t="s">
        <v>679</v>
      </c>
      <c r="G6" s="47">
        <v>6600</v>
      </c>
      <c r="H6" s="218" t="s">
        <v>676</v>
      </c>
    </row>
    <row r="7" spans="1:8" s="105" customFormat="1" ht="24.05" customHeight="1">
      <c r="A7" s="306" t="s">
        <v>659</v>
      </c>
      <c r="B7" s="307"/>
      <c r="C7" s="226"/>
      <c r="D7" s="226"/>
      <c r="E7" s="226"/>
      <c r="F7" s="226"/>
      <c r="G7" s="230">
        <f>G5+G6</f>
        <v>20000</v>
      </c>
      <c r="H7" s="225"/>
    </row>
    <row r="8" spans="1:8" ht="24.05" customHeight="1">
      <c r="A8" s="306" t="s">
        <v>658</v>
      </c>
      <c r="B8" s="307"/>
      <c r="C8" s="228"/>
      <c r="D8" s="229"/>
      <c r="E8" s="227"/>
      <c r="F8" s="227"/>
      <c r="G8" s="230">
        <f>G7</f>
        <v>20000</v>
      </c>
      <c r="H8" s="227"/>
    </row>
  </sheetData>
  <mergeCells count="4">
    <mergeCell ref="A8:B8"/>
    <mergeCell ref="A7:B7"/>
    <mergeCell ref="B2:H2"/>
    <mergeCell ref="B3:H3"/>
  </mergeCells>
  <phoneticPr fontId="39" type="noConversion"/>
  <printOptions horizontalCentered="1"/>
  <pageMargins left="0.15748031496062992" right="0.15748031496062992" top="0.55118110236220474" bottom="0.55118110236220474" header="0.31496062992125984" footer="0.19685039370078741"/>
  <pageSetup paperSize="9" scale="98" fitToHeight="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2"/>
  <sheetViews>
    <sheetView tabSelected="1" topLeftCell="B1" zoomScaleNormal="100" workbookViewId="0">
      <selection activeCell="H12" sqref="H12"/>
    </sheetView>
  </sheetViews>
  <sheetFormatPr defaultColWidth="9" defaultRowHeight="15.75"/>
  <cols>
    <col min="1" max="1" width="37.6640625" style="119" bestFit="1" customWidth="1"/>
    <col min="2" max="2" width="12" style="109" customWidth="1"/>
    <col min="3" max="3" width="12" style="108" bestFit="1" customWidth="1"/>
    <col min="4" max="4" width="12.21875" style="108" bestFit="1" customWidth="1"/>
    <col min="5" max="5" width="36.21875" style="119" bestFit="1" customWidth="1"/>
    <col min="6" max="6" width="14.44140625" style="78" customWidth="1"/>
    <col min="7" max="7" width="14.44140625" style="108" customWidth="1"/>
    <col min="8" max="8" width="14.77734375" style="109" customWidth="1"/>
    <col min="9" max="9" width="11.44140625" customWidth="1"/>
    <col min="15" max="16384" width="9" style="109"/>
  </cols>
  <sheetData>
    <row r="1" spans="1:9" s="173" customFormat="1" ht="17.55">
      <c r="A1" s="174" t="s">
        <v>650</v>
      </c>
      <c r="B1" s="174"/>
      <c r="C1" s="171"/>
      <c r="D1" s="171"/>
      <c r="E1" s="174"/>
      <c r="F1" s="174"/>
      <c r="G1" s="172"/>
    </row>
    <row r="2" spans="1:9" s="186" customFormat="1" ht="27.85">
      <c r="A2" s="280" t="s">
        <v>662</v>
      </c>
      <c r="B2" s="280"/>
      <c r="C2" s="280"/>
      <c r="D2" s="280"/>
      <c r="E2" s="280"/>
      <c r="F2" s="280"/>
      <c r="G2" s="280"/>
      <c r="H2" s="280"/>
    </row>
    <row r="3" spans="1:9" ht="22.4">
      <c r="A3" s="75"/>
      <c r="B3" s="75"/>
      <c r="C3" s="76"/>
      <c r="D3" s="76"/>
      <c r="E3" s="75"/>
      <c r="F3" s="77"/>
    </row>
    <row r="4" spans="1:9">
      <c r="A4" s="281"/>
      <c r="B4" s="281"/>
      <c r="C4" s="281"/>
      <c r="D4" s="281"/>
      <c r="E4" s="281"/>
      <c r="H4" s="79" t="s">
        <v>0</v>
      </c>
    </row>
    <row r="5" spans="1:9" s="2" customFormat="1" ht="29.95" customHeight="1">
      <c r="A5" s="282" t="s">
        <v>513</v>
      </c>
      <c r="B5" s="285" t="s">
        <v>685</v>
      </c>
      <c r="C5" s="283" t="s">
        <v>514</v>
      </c>
      <c r="D5" s="284" t="s">
        <v>686</v>
      </c>
      <c r="E5" s="282" t="s">
        <v>515</v>
      </c>
      <c r="F5" s="285" t="s">
        <v>685</v>
      </c>
      <c r="G5" s="285" t="s">
        <v>687</v>
      </c>
      <c r="H5" s="284" t="s">
        <v>686</v>
      </c>
    </row>
    <row r="6" spans="1:9" s="2" customFormat="1" ht="40.549999999999997" customHeight="1">
      <c r="A6" s="282"/>
      <c r="B6" s="286"/>
      <c r="C6" s="283"/>
      <c r="D6" s="284"/>
      <c r="E6" s="282"/>
      <c r="F6" s="286"/>
      <c r="G6" s="286" t="s">
        <v>516</v>
      </c>
      <c r="H6" s="284"/>
    </row>
    <row r="7" spans="1:9" ht="26.35" customHeight="1">
      <c r="A7" s="110" t="s">
        <v>3</v>
      </c>
      <c r="B7" s="111">
        <f>+B8+B20</f>
        <v>402671.6</v>
      </c>
      <c r="C7" s="111">
        <f>+C8+C20</f>
        <v>100500</v>
      </c>
      <c r="D7" s="111">
        <f>+D8+D20</f>
        <v>503171.6</v>
      </c>
      <c r="E7" s="110" t="s">
        <v>3</v>
      </c>
      <c r="F7" s="80">
        <f t="shared" ref="F7" si="0">F8+F20</f>
        <v>402671.77817300009</v>
      </c>
      <c r="G7" s="80">
        <v>100500</v>
      </c>
      <c r="H7" s="80">
        <f>H8+H20</f>
        <v>503171.77817300009</v>
      </c>
      <c r="I7" s="232"/>
    </row>
    <row r="8" spans="1:9" ht="26.35" customHeight="1">
      <c r="A8" s="113" t="s">
        <v>4</v>
      </c>
      <c r="B8" s="111">
        <f>SUM(B9:B19)</f>
        <v>138124</v>
      </c>
      <c r="C8" s="80">
        <f>SUM(C9:C19)</f>
        <v>15000</v>
      </c>
      <c r="D8" s="111">
        <f>SUM(D9:D19)</f>
        <v>153124</v>
      </c>
      <c r="E8" s="114" t="s">
        <v>5</v>
      </c>
      <c r="F8" s="80">
        <f>SUM(F9:F19)</f>
        <v>333672.00817300007</v>
      </c>
      <c r="G8" s="80">
        <v>-21000</v>
      </c>
      <c r="H8" s="80">
        <f>SUM(H9:H19)</f>
        <v>312672.00817300007</v>
      </c>
      <c r="I8" s="232"/>
    </row>
    <row r="9" spans="1:9" ht="26.35" customHeight="1">
      <c r="A9" s="45" t="s">
        <v>118</v>
      </c>
      <c r="B9" s="45">
        <v>0</v>
      </c>
      <c r="C9" s="45"/>
      <c r="D9" s="45">
        <f>B9+C9</f>
        <v>0</v>
      </c>
      <c r="E9" s="45" t="s">
        <v>546</v>
      </c>
      <c r="F9" s="115">
        <v>0</v>
      </c>
      <c r="G9" s="115">
        <v>0</v>
      </c>
      <c r="H9" s="83">
        <f t="shared" ref="H9:H19" si="1">F9+G9</f>
        <v>0</v>
      </c>
    </row>
    <row r="10" spans="1:9" ht="26.35" customHeight="1">
      <c r="A10" s="45" t="s">
        <v>119</v>
      </c>
      <c r="B10" s="116">
        <v>6767</v>
      </c>
      <c r="C10" s="116"/>
      <c r="D10" s="45">
        <f t="shared" ref="D10:D24" si="2">B10+C10</f>
        <v>6767</v>
      </c>
      <c r="E10" s="45" t="s">
        <v>547</v>
      </c>
      <c r="F10" s="83">
        <v>3212.82</v>
      </c>
      <c r="G10" s="83">
        <v>0</v>
      </c>
      <c r="H10" s="83">
        <f t="shared" si="1"/>
        <v>3212.82</v>
      </c>
    </row>
    <row r="11" spans="1:9" ht="26.35" customHeight="1">
      <c r="A11" s="45" t="s">
        <v>120</v>
      </c>
      <c r="B11" s="45">
        <v>301</v>
      </c>
      <c r="C11" s="45"/>
      <c r="D11" s="45">
        <f t="shared" si="2"/>
        <v>301</v>
      </c>
      <c r="E11" s="45" t="s">
        <v>548</v>
      </c>
      <c r="F11" s="115">
        <v>0</v>
      </c>
      <c r="G11" s="115">
        <v>0</v>
      </c>
      <c r="H11" s="83">
        <f t="shared" si="1"/>
        <v>0</v>
      </c>
    </row>
    <row r="12" spans="1:9" ht="26.35" customHeight="1">
      <c r="A12" s="45" t="s">
        <v>121</v>
      </c>
      <c r="B12" s="116">
        <v>110056</v>
      </c>
      <c r="C12" s="116">
        <f>20209-600</f>
        <v>19609</v>
      </c>
      <c r="D12" s="45">
        <f>B12+C12</f>
        <v>129665</v>
      </c>
      <c r="E12" s="45" t="s">
        <v>549</v>
      </c>
      <c r="F12" s="83">
        <v>89000.029500000004</v>
      </c>
      <c r="G12" s="83">
        <v>-16000</v>
      </c>
      <c r="H12" s="83">
        <f t="shared" si="1"/>
        <v>73000.029500000004</v>
      </c>
    </row>
    <row r="13" spans="1:9" ht="26.35" customHeight="1">
      <c r="A13" s="45" t="s">
        <v>122</v>
      </c>
      <c r="B13" s="116">
        <v>0</v>
      </c>
      <c r="C13" s="116"/>
      <c r="D13" s="45">
        <f t="shared" si="2"/>
        <v>0</v>
      </c>
      <c r="E13" s="45" t="s">
        <v>550</v>
      </c>
      <c r="F13" s="83">
        <v>70355.266562999997</v>
      </c>
      <c r="G13" s="83">
        <v>0</v>
      </c>
      <c r="H13" s="83">
        <f t="shared" si="1"/>
        <v>70355.266562999997</v>
      </c>
    </row>
    <row r="14" spans="1:9" ht="26.35" customHeight="1">
      <c r="A14" s="45" t="s">
        <v>123</v>
      </c>
      <c r="B14" s="116">
        <v>0</v>
      </c>
      <c r="C14" s="116"/>
      <c r="D14" s="45">
        <f t="shared" si="2"/>
        <v>0</v>
      </c>
      <c r="E14" s="64" t="s">
        <v>551</v>
      </c>
      <c r="F14" s="83">
        <v>0</v>
      </c>
      <c r="G14" s="83">
        <v>0</v>
      </c>
      <c r="H14" s="83">
        <f t="shared" si="1"/>
        <v>0</v>
      </c>
    </row>
    <row r="15" spans="1:9" ht="26.35" customHeight="1">
      <c r="A15" s="45" t="s">
        <v>124</v>
      </c>
      <c r="B15" s="116">
        <v>15000</v>
      </c>
      <c r="C15" s="116">
        <v>-4909</v>
      </c>
      <c r="D15" s="45">
        <f t="shared" si="2"/>
        <v>10091</v>
      </c>
      <c r="E15" s="64" t="s">
        <v>552</v>
      </c>
      <c r="F15" s="115">
        <v>0</v>
      </c>
      <c r="G15" s="115">
        <v>0</v>
      </c>
      <c r="H15" s="83">
        <f t="shared" si="1"/>
        <v>0</v>
      </c>
    </row>
    <row r="16" spans="1:9" ht="26.35" customHeight="1">
      <c r="A16" s="45" t="s">
        <v>125</v>
      </c>
      <c r="B16" s="45">
        <v>0</v>
      </c>
      <c r="C16" s="45"/>
      <c r="D16" s="45">
        <f t="shared" si="2"/>
        <v>0</v>
      </c>
      <c r="E16" s="64" t="s">
        <v>567</v>
      </c>
      <c r="F16" s="83">
        <v>143577.34581</v>
      </c>
      <c r="G16" s="83">
        <v>0</v>
      </c>
      <c r="H16" s="83">
        <f t="shared" si="1"/>
        <v>143577.34581</v>
      </c>
    </row>
    <row r="17" spans="1:8" ht="26.35" customHeight="1">
      <c r="A17" s="45" t="s">
        <v>126</v>
      </c>
      <c r="B17" s="116">
        <v>500</v>
      </c>
      <c r="C17" s="116">
        <v>300</v>
      </c>
      <c r="D17" s="45">
        <f>B17+C17</f>
        <v>800</v>
      </c>
      <c r="E17" s="64" t="s">
        <v>568</v>
      </c>
      <c r="F17" s="83">
        <v>27523.27</v>
      </c>
      <c r="G17" s="83">
        <v>-5000</v>
      </c>
      <c r="H17" s="83">
        <f t="shared" si="1"/>
        <v>22523.27</v>
      </c>
    </row>
    <row r="18" spans="1:8" ht="26.35" customHeight="1">
      <c r="A18" s="117" t="s">
        <v>127</v>
      </c>
      <c r="B18" s="45">
        <v>0</v>
      </c>
      <c r="C18" s="45"/>
      <c r="D18" s="45">
        <f t="shared" si="2"/>
        <v>0</v>
      </c>
      <c r="E18" s="64" t="s">
        <v>569</v>
      </c>
      <c r="F18" s="83">
        <v>3.2763</v>
      </c>
      <c r="G18" s="83">
        <v>0</v>
      </c>
      <c r="H18" s="83">
        <f t="shared" si="1"/>
        <v>3.2763</v>
      </c>
    </row>
    <row r="19" spans="1:8" ht="26.35" customHeight="1">
      <c r="A19" s="82" t="s">
        <v>128</v>
      </c>
      <c r="B19" s="116">
        <v>5500</v>
      </c>
      <c r="C19" s="116"/>
      <c r="D19" s="45">
        <f t="shared" si="2"/>
        <v>5500</v>
      </c>
      <c r="E19" s="64" t="s">
        <v>570</v>
      </c>
      <c r="F19" s="118">
        <v>0</v>
      </c>
      <c r="G19" s="118">
        <v>0</v>
      </c>
      <c r="H19" s="83">
        <f t="shared" si="1"/>
        <v>0</v>
      </c>
    </row>
    <row r="20" spans="1:8" ht="26.35" customHeight="1">
      <c r="A20" s="113" t="s">
        <v>31</v>
      </c>
      <c r="B20" s="111">
        <f>B21+B22+B25</f>
        <v>264547.59999999998</v>
      </c>
      <c r="C20" s="111">
        <f>C21+C22+C25</f>
        <v>85500</v>
      </c>
      <c r="D20" s="111">
        <f>D21+D22+D25</f>
        <v>350047.6</v>
      </c>
      <c r="E20" s="113" t="s">
        <v>32</v>
      </c>
      <c r="F20" s="80">
        <f t="shared" ref="F20" si="3">+F21+F22+F23+F25</f>
        <v>68999.77</v>
      </c>
      <c r="G20" s="80">
        <v>121500</v>
      </c>
      <c r="H20" s="80">
        <f>+H21+H22+H23+H25</f>
        <v>190499.77000000002</v>
      </c>
    </row>
    <row r="21" spans="1:8" ht="26.35" customHeight="1">
      <c r="A21" s="45" t="s">
        <v>33</v>
      </c>
      <c r="B21" s="116">
        <v>68210.600000000006</v>
      </c>
      <c r="C21" s="116"/>
      <c r="D21" s="116">
        <f>B21+C21</f>
        <v>68210.600000000006</v>
      </c>
      <c r="E21" s="45" t="s">
        <v>34</v>
      </c>
      <c r="F21" s="83">
        <v>5999.77</v>
      </c>
      <c r="G21" s="83">
        <v>0</v>
      </c>
      <c r="H21" s="83">
        <f>F21+G21</f>
        <v>5999.77</v>
      </c>
    </row>
    <row r="22" spans="1:8" ht="26.35" customHeight="1">
      <c r="A22" s="45" t="s">
        <v>84</v>
      </c>
      <c r="B22" s="80">
        <f>SUM(B23:B24)</f>
        <v>173000</v>
      </c>
      <c r="C22" s="80">
        <f>SUM(C23:C24)</f>
        <v>85500</v>
      </c>
      <c r="D22" s="80">
        <f>SUM(D23:D24)</f>
        <v>258500</v>
      </c>
      <c r="E22" s="45" t="s">
        <v>83</v>
      </c>
      <c r="F22" s="83">
        <v>20000</v>
      </c>
      <c r="G22" s="83">
        <v>56000</v>
      </c>
      <c r="H22" s="83">
        <f>F22+G22</f>
        <v>76000</v>
      </c>
    </row>
    <row r="23" spans="1:8" ht="26.35" customHeight="1">
      <c r="A23" s="45" t="s">
        <v>85</v>
      </c>
      <c r="B23" s="116">
        <v>130000</v>
      </c>
      <c r="C23" s="116">
        <v>20000</v>
      </c>
      <c r="D23" s="45">
        <f t="shared" si="2"/>
        <v>150000</v>
      </c>
      <c r="E23" s="45" t="s">
        <v>113</v>
      </c>
      <c r="F23" s="83">
        <f t="shared" ref="F23" si="4">F24</f>
        <v>43000</v>
      </c>
      <c r="G23" s="83">
        <v>65500</v>
      </c>
      <c r="H23" s="83">
        <f>H24</f>
        <v>108500</v>
      </c>
    </row>
    <row r="24" spans="1:8" ht="26.35" customHeight="1">
      <c r="A24" s="45" t="s">
        <v>86</v>
      </c>
      <c r="B24" s="116">
        <v>43000</v>
      </c>
      <c r="C24" s="116">
        <v>65500</v>
      </c>
      <c r="D24" s="45">
        <f t="shared" si="2"/>
        <v>108500</v>
      </c>
      <c r="E24" s="45" t="s">
        <v>129</v>
      </c>
      <c r="F24" s="84">
        <v>43000</v>
      </c>
      <c r="G24" s="84">
        <v>65500</v>
      </c>
      <c r="H24" s="84">
        <f>F24+G24</f>
        <v>108500</v>
      </c>
    </row>
    <row r="25" spans="1:8" ht="26.35" customHeight="1">
      <c r="A25" s="45" t="s">
        <v>130</v>
      </c>
      <c r="B25" s="116">
        <v>23337</v>
      </c>
      <c r="C25" s="116"/>
      <c r="D25" s="116">
        <v>23337</v>
      </c>
      <c r="E25" s="45" t="s">
        <v>131</v>
      </c>
      <c r="F25" s="85"/>
      <c r="G25" s="85">
        <v>0</v>
      </c>
      <c r="H25" s="85">
        <f>F25+G25</f>
        <v>0</v>
      </c>
    </row>
    <row r="26" spans="1:8" ht="21.95" customHeight="1"/>
    <row r="27" spans="1:8" ht="21.95" customHeight="1">
      <c r="A27" s="109"/>
    </row>
    <row r="28" spans="1:8" ht="21.95" customHeight="1"/>
    <row r="34" spans="1:7">
      <c r="A34" s="109"/>
      <c r="E34" s="109"/>
      <c r="F34" s="120"/>
      <c r="G34" s="109"/>
    </row>
    <row r="35" spans="1:7">
      <c r="A35" s="109"/>
      <c r="E35" s="109"/>
      <c r="F35" s="120"/>
      <c r="G35" s="109"/>
    </row>
    <row r="36" spans="1:7">
      <c r="A36" s="109"/>
      <c r="E36" s="109"/>
      <c r="F36" s="120"/>
      <c r="G36" s="109"/>
    </row>
    <row r="37" spans="1:7">
      <c r="A37" s="109"/>
      <c r="E37" s="109"/>
      <c r="F37" s="120"/>
      <c r="G37" s="109"/>
    </row>
    <row r="38" spans="1:7">
      <c r="A38" s="109"/>
      <c r="E38" s="109"/>
      <c r="F38" s="120"/>
      <c r="G38" s="109"/>
    </row>
    <row r="39" spans="1:7">
      <c r="A39" s="109"/>
      <c r="E39" s="109"/>
      <c r="F39" s="120"/>
      <c r="G39" s="109"/>
    </row>
    <row r="40" spans="1:7">
      <c r="A40" s="109"/>
      <c r="E40" s="109"/>
      <c r="F40" s="120"/>
      <c r="G40" s="109"/>
    </row>
    <row r="41" spans="1:7">
      <c r="A41" s="109"/>
      <c r="E41" s="109"/>
      <c r="F41" s="120"/>
      <c r="G41" s="109"/>
    </row>
    <row r="42" spans="1:7">
      <c r="A42" s="109"/>
      <c r="E42" s="109"/>
      <c r="F42" s="120"/>
      <c r="G42" s="109"/>
    </row>
  </sheetData>
  <mergeCells count="10">
    <mergeCell ref="A2:H2"/>
    <mergeCell ref="A4:E4"/>
    <mergeCell ref="A5:A6"/>
    <mergeCell ref="C5:C6"/>
    <mergeCell ref="D5:D6"/>
    <mergeCell ref="E5:E6"/>
    <mergeCell ref="H5:H6"/>
    <mergeCell ref="B5:B6"/>
    <mergeCell ref="F5:F6"/>
    <mergeCell ref="G5:G6"/>
  </mergeCells>
  <phoneticPr fontId="62" type="noConversion"/>
  <printOptions horizontalCentered="1"/>
  <pageMargins left="0.70866141732283472" right="0.19685039370078741" top="0.74803149606299213" bottom="0.74803149606299213" header="0.31496062992125984" footer="0.31496062992125984"/>
  <pageSetup paperSize="9" scale="91" fitToHeight="0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1"/>
  <sheetViews>
    <sheetView tabSelected="1" zoomScaleNormal="100" workbookViewId="0">
      <selection activeCell="H12" sqref="H12"/>
    </sheetView>
  </sheetViews>
  <sheetFormatPr defaultColWidth="17" defaultRowHeight="14.55"/>
  <cols>
    <col min="1" max="1" width="26.77734375" style="35" customWidth="1"/>
    <col min="2" max="2" width="13.6640625" style="74" customWidth="1"/>
    <col min="3" max="3" width="11.21875" style="71" customWidth="1"/>
    <col min="4" max="4" width="14.21875" style="71" customWidth="1"/>
    <col min="5" max="5" width="33.44140625" style="66" customWidth="1"/>
    <col min="6" max="7" width="12.88671875" style="66" customWidth="1"/>
    <col min="8" max="8" width="12.88671875" style="35" customWidth="1"/>
    <col min="9" max="247" width="9" style="35" customWidth="1"/>
    <col min="248" max="248" width="29.6640625" style="35" customWidth="1"/>
    <col min="249" max="249" width="12.77734375" style="35" customWidth="1"/>
    <col min="250" max="250" width="29.77734375" style="35" customWidth="1"/>
    <col min="251" max="16384" width="17" style="35"/>
  </cols>
  <sheetData>
    <row r="1" spans="1:8" s="168" customFormat="1" ht="17.55">
      <c r="A1" s="175" t="s">
        <v>651</v>
      </c>
      <c r="B1" s="175"/>
      <c r="C1" s="171"/>
      <c r="D1" s="171"/>
    </row>
    <row r="2" spans="1:8" s="183" customFormat="1" ht="27.85">
      <c r="A2" s="269" t="s">
        <v>663</v>
      </c>
      <c r="B2" s="269"/>
      <c r="C2" s="269"/>
      <c r="D2" s="269"/>
      <c r="E2" s="269"/>
      <c r="F2" s="269"/>
      <c r="G2" s="269"/>
      <c r="H2" s="269"/>
    </row>
    <row r="3" spans="1:8" s="39" customFormat="1" ht="15.75">
      <c r="A3" s="67"/>
      <c r="B3" s="68"/>
      <c r="C3" s="69"/>
      <c r="D3" s="69"/>
      <c r="E3" s="70"/>
      <c r="F3" s="71"/>
      <c r="G3" s="71"/>
      <c r="H3" s="71" t="s">
        <v>0</v>
      </c>
    </row>
    <row r="4" spans="1:8" s="2" customFormat="1" ht="29.95" customHeight="1">
      <c r="A4" s="282" t="s">
        <v>491</v>
      </c>
      <c r="B4" s="284" t="s">
        <v>688</v>
      </c>
      <c r="C4" s="287" t="s">
        <v>492</v>
      </c>
      <c r="D4" s="284" t="s">
        <v>686</v>
      </c>
      <c r="E4" s="282" t="s">
        <v>493</v>
      </c>
      <c r="F4" s="284" t="s">
        <v>688</v>
      </c>
      <c r="G4" s="288" t="s">
        <v>494</v>
      </c>
      <c r="H4" s="284" t="s">
        <v>686</v>
      </c>
    </row>
    <row r="5" spans="1:8" s="2" customFormat="1" ht="40.549999999999997" customHeight="1">
      <c r="A5" s="282"/>
      <c r="B5" s="284"/>
      <c r="C5" s="287"/>
      <c r="D5" s="284"/>
      <c r="E5" s="282"/>
      <c r="F5" s="284"/>
      <c r="G5" s="289"/>
      <c r="H5" s="284"/>
    </row>
    <row r="6" spans="1:8" s="39" customFormat="1" ht="17.55">
      <c r="A6" s="72" t="s">
        <v>3</v>
      </c>
      <c r="B6" s="86">
        <f>B7+B19</f>
        <v>1441</v>
      </c>
      <c r="C6" s="86">
        <f>C7+C20</f>
        <v>8000</v>
      </c>
      <c r="D6" s="86">
        <f>D7+D19</f>
        <v>9441</v>
      </c>
      <c r="E6" s="73" t="s">
        <v>3</v>
      </c>
      <c r="F6" s="54">
        <f>F7+F19</f>
        <v>1441</v>
      </c>
      <c r="G6" s="54">
        <f t="shared" ref="G6" si="0">G7+G19</f>
        <v>8000</v>
      </c>
      <c r="H6" s="54">
        <f>H7+H19</f>
        <v>9441</v>
      </c>
    </row>
    <row r="7" spans="1:8" s="39" customFormat="1" ht="21.95" customHeight="1">
      <c r="A7" s="41" t="s">
        <v>4</v>
      </c>
      <c r="B7" s="86">
        <f>SUM(B8:B11)</f>
        <v>1000</v>
      </c>
      <c r="C7" s="86">
        <f>SUM(C8:C11)</f>
        <v>8000</v>
      </c>
      <c r="D7" s="86">
        <f>SUM(D8:D11)</f>
        <v>9000</v>
      </c>
      <c r="E7" s="43" t="s">
        <v>5</v>
      </c>
      <c r="F7" s="54">
        <f>F8+F11+F14+F17</f>
        <v>1041</v>
      </c>
      <c r="G7" s="54">
        <f t="shared" ref="G7:H7" si="1">G8+G11+G14+G17</f>
        <v>8000</v>
      </c>
      <c r="H7" s="54">
        <f t="shared" si="1"/>
        <v>9041</v>
      </c>
    </row>
    <row r="8" spans="1:8" s="39" customFormat="1" ht="21.95" customHeight="1">
      <c r="A8" s="45" t="s">
        <v>43</v>
      </c>
      <c r="B8" s="10">
        <v>1000</v>
      </c>
      <c r="C8" s="10">
        <v>8000</v>
      </c>
      <c r="D8" s="10">
        <f>B8+C8</f>
        <v>9000</v>
      </c>
      <c r="E8" s="46" t="s">
        <v>44</v>
      </c>
      <c r="F8" s="252"/>
      <c r="G8" s="252">
        <f t="shared" ref="G8" si="2">G9+G10</f>
        <v>0</v>
      </c>
      <c r="H8" s="252">
        <f>H9+H10</f>
        <v>0</v>
      </c>
    </row>
    <row r="9" spans="1:8" s="39" customFormat="1" ht="21.95" customHeight="1">
      <c r="A9" s="45" t="s">
        <v>45</v>
      </c>
      <c r="B9" s="10"/>
      <c r="C9" s="10"/>
      <c r="D9" s="10">
        <f t="shared" ref="D9:D11" si="3">B9+C9</f>
        <v>0</v>
      </c>
      <c r="E9" s="46" t="s">
        <v>46</v>
      </c>
      <c r="F9" s="252"/>
      <c r="G9" s="252"/>
      <c r="H9" s="252">
        <f>F9+G9</f>
        <v>0</v>
      </c>
    </row>
    <row r="10" spans="1:8" s="39" customFormat="1" ht="21.95" customHeight="1">
      <c r="A10" s="45" t="s">
        <v>47</v>
      </c>
      <c r="B10" s="10"/>
      <c r="C10" s="10"/>
      <c r="D10" s="10">
        <f t="shared" si="3"/>
        <v>0</v>
      </c>
      <c r="E10" s="46" t="s">
        <v>48</v>
      </c>
      <c r="F10" s="252"/>
      <c r="G10" s="252"/>
      <c r="H10" s="252">
        <f>F10+G10</f>
        <v>0</v>
      </c>
    </row>
    <row r="11" spans="1:8" s="39" customFormat="1" ht="21.95" customHeight="1">
      <c r="A11" s="47" t="s">
        <v>49</v>
      </c>
      <c r="B11" s="251"/>
      <c r="C11" s="251"/>
      <c r="D11" s="10">
        <f t="shared" si="3"/>
        <v>0</v>
      </c>
      <c r="E11" s="46" t="s">
        <v>50</v>
      </c>
      <c r="F11" s="252"/>
      <c r="G11" s="252">
        <f t="shared" ref="G11:H11" si="4">G12+G13</f>
        <v>0</v>
      </c>
      <c r="H11" s="252">
        <f t="shared" si="4"/>
        <v>0</v>
      </c>
    </row>
    <row r="12" spans="1:8" s="39" customFormat="1" ht="21.95" customHeight="1">
      <c r="A12" s="48"/>
      <c r="B12" s="87"/>
      <c r="C12" s="87"/>
      <c r="D12" s="10"/>
      <c r="E12" s="46" t="s">
        <v>51</v>
      </c>
      <c r="F12" s="252"/>
      <c r="G12" s="252"/>
      <c r="H12" s="252">
        <f>F12+G12</f>
        <v>0</v>
      </c>
    </row>
    <row r="13" spans="1:8" s="39" customFormat="1" ht="21.95" customHeight="1">
      <c r="A13" s="50"/>
      <c r="B13" s="88"/>
      <c r="C13" s="88"/>
      <c r="D13" s="10"/>
      <c r="E13" s="46" t="s">
        <v>52</v>
      </c>
      <c r="F13" s="252"/>
      <c r="G13" s="252"/>
      <c r="H13" s="252">
        <f>F13+G13</f>
        <v>0</v>
      </c>
    </row>
    <row r="14" spans="1:8" s="39" customFormat="1" ht="21.95" customHeight="1">
      <c r="A14" s="50"/>
      <c r="B14" s="88"/>
      <c r="C14" s="88"/>
      <c r="D14" s="10"/>
      <c r="E14" s="46" t="s">
        <v>53</v>
      </c>
      <c r="F14" s="252"/>
      <c r="G14" s="252">
        <f t="shared" ref="G14:H14" si="5">G15+G16</f>
        <v>0</v>
      </c>
      <c r="H14" s="252">
        <f t="shared" si="5"/>
        <v>0</v>
      </c>
    </row>
    <row r="15" spans="1:8" s="39" customFormat="1" ht="21.95" customHeight="1">
      <c r="A15" s="52"/>
      <c r="B15" s="87"/>
      <c r="C15" s="87"/>
      <c r="D15" s="10"/>
      <c r="E15" s="46" t="s">
        <v>54</v>
      </c>
      <c r="F15" s="252"/>
      <c r="G15" s="252"/>
      <c r="H15" s="252">
        <f>F15+G15</f>
        <v>0</v>
      </c>
    </row>
    <row r="16" spans="1:8" s="39" customFormat="1" ht="21.95" customHeight="1">
      <c r="A16" s="52"/>
      <c r="B16" s="87"/>
      <c r="C16" s="87"/>
      <c r="D16" s="10"/>
      <c r="E16" s="46" t="s">
        <v>55</v>
      </c>
      <c r="F16" s="252"/>
      <c r="G16" s="252"/>
      <c r="H16" s="252">
        <f>F16+G16</f>
        <v>0</v>
      </c>
    </row>
    <row r="17" spans="1:8" s="39" customFormat="1" ht="21.95" customHeight="1">
      <c r="A17" s="52"/>
      <c r="B17" s="87"/>
      <c r="C17" s="87"/>
      <c r="D17" s="10"/>
      <c r="E17" s="46" t="s">
        <v>56</v>
      </c>
      <c r="F17" s="253">
        <f>SUM(F18)</f>
        <v>1041</v>
      </c>
      <c r="G17" s="253">
        <f t="shared" ref="G17:H17" si="6">SUM(G18)</f>
        <v>8000</v>
      </c>
      <c r="H17" s="253">
        <f t="shared" si="6"/>
        <v>9041</v>
      </c>
    </row>
    <row r="18" spans="1:8" s="39" customFormat="1" ht="21.95" customHeight="1">
      <c r="A18" s="52"/>
      <c r="B18" s="87"/>
      <c r="C18" s="87"/>
      <c r="D18" s="10"/>
      <c r="E18" s="53" t="s">
        <v>57</v>
      </c>
      <c r="F18" s="252">
        <v>1041</v>
      </c>
      <c r="G18" s="252">
        <v>8000</v>
      </c>
      <c r="H18" s="252">
        <f>F18+G18</f>
        <v>9041</v>
      </c>
    </row>
    <row r="19" spans="1:8" s="39" customFormat="1" ht="21.95" customHeight="1">
      <c r="A19" s="41" t="s">
        <v>500</v>
      </c>
      <c r="B19" s="86">
        <f>B20</f>
        <v>441</v>
      </c>
      <c r="C19" s="86">
        <f>C20</f>
        <v>0</v>
      </c>
      <c r="D19" s="86">
        <f>D20</f>
        <v>441</v>
      </c>
      <c r="E19" s="43" t="s">
        <v>32</v>
      </c>
      <c r="F19" s="54">
        <f>+F20+F21</f>
        <v>400</v>
      </c>
      <c r="G19" s="54">
        <f t="shared" ref="G19:H19" si="7">+G20+G21</f>
        <v>0</v>
      </c>
      <c r="H19" s="54">
        <f t="shared" si="7"/>
        <v>400</v>
      </c>
    </row>
    <row r="20" spans="1:8" s="39" customFormat="1" ht="21.95" customHeight="1">
      <c r="A20" s="55" t="s">
        <v>132</v>
      </c>
      <c r="B20" s="254">
        <v>441</v>
      </c>
      <c r="C20" s="254"/>
      <c r="D20" s="10">
        <f t="shared" ref="D20" si="8">B20+C20</f>
        <v>441</v>
      </c>
      <c r="E20" s="57" t="s">
        <v>133</v>
      </c>
      <c r="F20" s="255">
        <v>400</v>
      </c>
      <c r="G20" s="255"/>
      <c r="H20" s="252">
        <f>F20+G20</f>
        <v>400</v>
      </c>
    </row>
    <row r="21" spans="1:8" s="39" customFormat="1" ht="21.95" customHeight="1">
      <c r="A21" s="55"/>
      <c r="B21" s="254"/>
      <c r="C21" s="254"/>
      <c r="D21" s="254"/>
      <c r="E21" s="57" t="s">
        <v>117</v>
      </c>
      <c r="F21" s="59"/>
      <c r="G21" s="59"/>
      <c r="H21" s="252">
        <f>F21+G21</f>
        <v>0</v>
      </c>
    </row>
  </sheetData>
  <mergeCells count="9">
    <mergeCell ref="H4:H5"/>
    <mergeCell ref="A2:H2"/>
    <mergeCell ref="A4:A5"/>
    <mergeCell ref="C4:C5"/>
    <mergeCell ref="D4:D5"/>
    <mergeCell ref="E4:E5"/>
    <mergeCell ref="G4:G5"/>
    <mergeCell ref="B4:B5"/>
    <mergeCell ref="F4:F5"/>
  </mergeCells>
  <phoneticPr fontId="39" type="noConversion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4"/>
  <sheetViews>
    <sheetView tabSelected="1" workbookViewId="0">
      <pane ySplit="6" topLeftCell="A7" activePane="bottomLeft" state="frozen"/>
      <selection activeCell="H12" sqref="H12"/>
      <selection pane="bottomLeft" activeCell="H12" sqref="H12"/>
    </sheetView>
  </sheetViews>
  <sheetFormatPr defaultColWidth="9" defaultRowHeight="14.55"/>
  <cols>
    <col min="1" max="1" width="38.109375" style="2" customWidth="1"/>
    <col min="2" max="3" width="12.21875" style="32" customWidth="1"/>
    <col min="4" max="4" width="14.77734375" style="33" customWidth="1"/>
    <col min="5" max="5" width="5.77734375" style="2" customWidth="1"/>
    <col min="6" max="6" width="31.33203125" style="2" customWidth="1"/>
    <col min="7" max="7" width="16.21875" style="34" customWidth="1"/>
    <col min="8" max="8" width="16.21875" style="2" customWidth="1"/>
    <col min="9" max="9" width="16.21875" style="136" customWidth="1"/>
    <col min="10" max="10" width="10.21875" style="2" bestFit="1" customWidth="1"/>
    <col min="11" max="16384" width="9" style="2"/>
  </cols>
  <sheetData>
    <row r="1" spans="1:9" s="176" customFormat="1" ht="17.55">
      <c r="A1" s="268" t="s">
        <v>652</v>
      </c>
      <c r="B1" s="268"/>
      <c r="C1" s="268"/>
      <c r="D1" s="268"/>
      <c r="E1" s="268"/>
      <c r="F1" s="175"/>
      <c r="G1" s="268"/>
      <c r="H1" s="268"/>
      <c r="I1" s="268"/>
    </row>
    <row r="2" spans="1:9" s="187" customFormat="1" ht="27.85">
      <c r="A2" s="269" t="s">
        <v>664</v>
      </c>
      <c r="B2" s="269"/>
      <c r="C2" s="269"/>
      <c r="D2" s="269"/>
      <c r="E2" s="269"/>
      <c r="F2" s="269"/>
      <c r="G2" s="269"/>
      <c r="H2" s="269"/>
      <c r="I2" s="269"/>
    </row>
    <row r="3" spans="1:9" ht="22.4">
      <c r="A3" s="3"/>
      <c r="B3" s="4"/>
      <c r="C3" s="4"/>
      <c r="D3" s="5"/>
      <c r="E3" s="3"/>
      <c r="F3" s="3"/>
      <c r="G3" s="270" t="s">
        <v>0</v>
      </c>
      <c r="H3" s="270"/>
      <c r="I3" s="270"/>
    </row>
    <row r="4" spans="1:9" ht="22.55" customHeight="1">
      <c r="A4" s="260" t="s">
        <v>1</v>
      </c>
      <c r="B4" s="263" t="s">
        <v>682</v>
      </c>
      <c r="C4" s="271" t="s">
        <v>489</v>
      </c>
      <c r="D4" s="263" t="s">
        <v>683</v>
      </c>
      <c r="E4" s="272" t="s">
        <v>2</v>
      </c>
      <c r="F4" s="273"/>
      <c r="G4" s="263" t="s">
        <v>682</v>
      </c>
      <c r="H4" s="263" t="s">
        <v>684</v>
      </c>
      <c r="I4" s="263" t="s">
        <v>683</v>
      </c>
    </row>
    <row r="5" spans="1:9">
      <c r="A5" s="260"/>
      <c r="B5" s="263"/>
      <c r="C5" s="271"/>
      <c r="D5" s="263"/>
      <c r="E5" s="274"/>
      <c r="F5" s="275"/>
      <c r="G5" s="263"/>
      <c r="H5" s="263" t="s">
        <v>490</v>
      </c>
      <c r="I5" s="263"/>
    </row>
    <row r="6" spans="1:9" ht="21.95" customHeight="1">
      <c r="A6" s="6" t="s">
        <v>3</v>
      </c>
      <c r="B6" s="7">
        <f>B7+B34</f>
        <v>799790.75</v>
      </c>
      <c r="C6" s="7">
        <f>C7+C34</f>
        <v>167189</v>
      </c>
      <c r="D6" s="7">
        <f>D7+D34</f>
        <v>966979.75</v>
      </c>
      <c r="E6" s="260" t="s">
        <v>3</v>
      </c>
      <c r="F6" s="260"/>
      <c r="G6" s="8">
        <f>G7+G34</f>
        <v>799790.88585999992</v>
      </c>
      <c r="H6" s="8">
        <f>H7+H34</f>
        <v>167189</v>
      </c>
      <c r="I6" s="132">
        <f>I7+I34</f>
        <v>966979.88585999992</v>
      </c>
    </row>
    <row r="7" spans="1:9" ht="21.95" customHeight="1">
      <c r="A7" s="9" t="s">
        <v>4</v>
      </c>
      <c r="B7" s="7">
        <f>+B8+B25</f>
        <v>280000</v>
      </c>
      <c r="C7" s="7">
        <f>+C8+C25</f>
        <v>-4000</v>
      </c>
      <c r="D7" s="7">
        <f>+D8+D25</f>
        <v>276000</v>
      </c>
      <c r="E7" s="261" t="s">
        <v>5</v>
      </c>
      <c r="F7" s="261"/>
      <c r="G7" s="8">
        <f>SUM(G8:G33)</f>
        <v>629415.88585999992</v>
      </c>
      <c r="H7" s="8">
        <f>SUM(H8:H33)</f>
        <v>52000</v>
      </c>
      <c r="I7" s="132">
        <f>G7+H7</f>
        <v>681415.88585999992</v>
      </c>
    </row>
    <row r="8" spans="1:9" ht="21.95" customHeight="1">
      <c r="A8" s="10" t="s">
        <v>6</v>
      </c>
      <c r="B8" s="11">
        <f>SUM(B9:B24)</f>
        <v>135000</v>
      </c>
      <c r="C8" s="11">
        <f>SUM(C9:C24)</f>
        <v>-30000</v>
      </c>
      <c r="D8" s="11">
        <f>SUM(D9:D24)</f>
        <v>105000</v>
      </c>
      <c r="E8" s="131">
        <v>201</v>
      </c>
      <c r="F8" s="129" t="s">
        <v>7</v>
      </c>
      <c r="G8" s="12">
        <v>50252.063472000002</v>
      </c>
      <c r="H8" s="12">
        <v>0</v>
      </c>
      <c r="I8" s="133">
        <f t="shared" ref="I8:I29" si="0">G8+H8</f>
        <v>50252.063472000002</v>
      </c>
    </row>
    <row r="9" spans="1:9" ht="21.95" customHeight="1">
      <c r="A9" s="10" t="s">
        <v>59</v>
      </c>
      <c r="B9" s="11">
        <v>47700</v>
      </c>
      <c r="C9" s="11">
        <v>-15000</v>
      </c>
      <c r="D9" s="11">
        <f>B9+C9</f>
        <v>32700</v>
      </c>
      <c r="E9" s="131">
        <v>202</v>
      </c>
      <c r="F9" s="129" t="s">
        <v>8</v>
      </c>
      <c r="G9" s="12">
        <v>0</v>
      </c>
      <c r="H9" s="12">
        <v>0</v>
      </c>
      <c r="I9" s="133">
        <f t="shared" si="0"/>
        <v>0</v>
      </c>
    </row>
    <row r="10" spans="1:9" ht="21.95" customHeight="1">
      <c r="A10" s="10" t="s">
        <v>60</v>
      </c>
      <c r="B10" s="11">
        <v>16600</v>
      </c>
      <c r="C10" s="11">
        <v>-10000</v>
      </c>
      <c r="D10" s="11">
        <f t="shared" ref="D10:D24" si="1">B10+C10</f>
        <v>6600</v>
      </c>
      <c r="E10" s="131">
        <v>203</v>
      </c>
      <c r="F10" s="129" t="s">
        <v>9</v>
      </c>
      <c r="G10" s="12">
        <v>511.38174800000002</v>
      </c>
      <c r="H10" s="12">
        <v>0</v>
      </c>
      <c r="I10" s="133">
        <f t="shared" si="0"/>
        <v>511.38174800000002</v>
      </c>
    </row>
    <row r="11" spans="1:9" ht="21.95" customHeight="1">
      <c r="A11" s="10" t="s">
        <v>61</v>
      </c>
      <c r="B11" s="11">
        <v>0</v>
      </c>
      <c r="C11" s="11"/>
      <c r="D11" s="11">
        <f t="shared" si="1"/>
        <v>0</v>
      </c>
      <c r="E11" s="131">
        <v>204</v>
      </c>
      <c r="F11" s="129" t="s">
        <v>10</v>
      </c>
      <c r="G11" s="12">
        <v>22511.224801</v>
      </c>
      <c r="H11" s="12">
        <v>0</v>
      </c>
      <c r="I11" s="133">
        <f t="shared" si="0"/>
        <v>22511.224801</v>
      </c>
    </row>
    <row r="12" spans="1:9" ht="21.95" customHeight="1">
      <c r="A12" s="10" t="s">
        <v>62</v>
      </c>
      <c r="B12" s="11">
        <v>4000</v>
      </c>
      <c r="C12" s="11"/>
      <c r="D12" s="11">
        <f t="shared" si="1"/>
        <v>4000</v>
      </c>
      <c r="E12" s="131">
        <v>205</v>
      </c>
      <c r="F12" s="129" t="s">
        <v>11</v>
      </c>
      <c r="G12" s="12">
        <v>147288.520727</v>
      </c>
      <c r="H12" s="12">
        <v>0</v>
      </c>
      <c r="I12" s="133">
        <f t="shared" si="0"/>
        <v>147288.520727</v>
      </c>
    </row>
    <row r="13" spans="1:9" ht="21.95" customHeight="1">
      <c r="A13" s="10" t="s">
        <v>63</v>
      </c>
      <c r="B13" s="11">
        <v>8000</v>
      </c>
      <c r="C13" s="11"/>
      <c r="D13" s="11">
        <f t="shared" si="1"/>
        <v>8000</v>
      </c>
      <c r="E13" s="131">
        <v>206</v>
      </c>
      <c r="F13" s="129" t="s">
        <v>12</v>
      </c>
      <c r="G13" s="12">
        <v>3329.405702</v>
      </c>
      <c r="H13" s="12">
        <v>388</v>
      </c>
      <c r="I13" s="133">
        <f t="shared" si="0"/>
        <v>3717.405702</v>
      </c>
    </row>
    <row r="14" spans="1:9" ht="21.95" customHeight="1">
      <c r="A14" s="10" t="s">
        <v>64</v>
      </c>
      <c r="B14" s="11">
        <v>8600</v>
      </c>
      <c r="C14" s="11">
        <v>-5000</v>
      </c>
      <c r="D14" s="11">
        <f t="shared" si="1"/>
        <v>3600</v>
      </c>
      <c r="E14" s="131">
        <v>207</v>
      </c>
      <c r="F14" s="130" t="s">
        <v>81</v>
      </c>
      <c r="G14" s="126">
        <v>13715.495112000001</v>
      </c>
      <c r="H14" s="12">
        <v>8447</v>
      </c>
      <c r="I14" s="133">
        <f t="shared" si="0"/>
        <v>22162.495112000001</v>
      </c>
    </row>
    <row r="15" spans="1:9" ht="21.95" customHeight="1">
      <c r="A15" s="10" t="s">
        <v>65</v>
      </c>
      <c r="B15" s="11">
        <v>5800</v>
      </c>
      <c r="C15" s="11"/>
      <c r="D15" s="11">
        <f t="shared" si="1"/>
        <v>5800</v>
      </c>
      <c r="E15" s="131">
        <v>208</v>
      </c>
      <c r="F15" s="130" t="s">
        <v>13</v>
      </c>
      <c r="G15" s="126">
        <v>79108.297917999997</v>
      </c>
      <c r="H15" s="12">
        <v>4795</v>
      </c>
      <c r="I15" s="133">
        <f t="shared" si="0"/>
        <v>83903.297917999997</v>
      </c>
    </row>
    <row r="16" spans="1:9" ht="21.95" customHeight="1">
      <c r="A16" s="10" t="s">
        <v>66</v>
      </c>
      <c r="B16" s="11">
        <v>1200</v>
      </c>
      <c r="C16" s="11"/>
      <c r="D16" s="11">
        <f t="shared" si="1"/>
        <v>1200</v>
      </c>
      <c r="E16" s="131">
        <v>210</v>
      </c>
      <c r="F16" s="129" t="s">
        <v>82</v>
      </c>
      <c r="G16" s="12">
        <v>61525.327583999999</v>
      </c>
      <c r="H16" s="12">
        <v>408</v>
      </c>
      <c r="I16" s="133">
        <f t="shared" si="0"/>
        <v>61933.327583999999</v>
      </c>
    </row>
    <row r="17" spans="1:9" ht="21.95" customHeight="1">
      <c r="A17" s="10" t="s">
        <v>67</v>
      </c>
      <c r="B17" s="11">
        <v>19800</v>
      </c>
      <c r="C17" s="11"/>
      <c r="D17" s="11">
        <f t="shared" si="1"/>
        <v>19800</v>
      </c>
      <c r="E17" s="131">
        <v>211</v>
      </c>
      <c r="F17" s="129" t="s">
        <v>14</v>
      </c>
      <c r="G17" s="12">
        <v>23775.626882</v>
      </c>
      <c r="H17" s="12">
        <f>16752-1000</f>
        <v>15752</v>
      </c>
      <c r="I17" s="133">
        <f t="shared" si="0"/>
        <v>39527.626881999997</v>
      </c>
    </row>
    <row r="18" spans="1:9" ht="21.95" customHeight="1">
      <c r="A18" s="10" t="s">
        <v>68</v>
      </c>
      <c r="B18" s="11">
        <v>7200</v>
      </c>
      <c r="C18" s="11"/>
      <c r="D18" s="11">
        <f t="shared" si="1"/>
        <v>7200</v>
      </c>
      <c r="E18" s="131">
        <v>212</v>
      </c>
      <c r="F18" s="129" t="s">
        <v>15</v>
      </c>
      <c r="G18" s="12">
        <v>19272.582231</v>
      </c>
      <c r="H18" s="12">
        <f>16954-3000</f>
        <v>13954</v>
      </c>
      <c r="I18" s="133">
        <f>G18+H18</f>
        <v>33226.582231</v>
      </c>
    </row>
    <row r="19" spans="1:9" ht="21.95" customHeight="1">
      <c r="A19" s="13" t="s">
        <v>69</v>
      </c>
      <c r="B19" s="11">
        <v>0</v>
      </c>
      <c r="C19" s="14"/>
      <c r="D19" s="11">
        <f t="shared" si="1"/>
        <v>0</v>
      </c>
      <c r="E19" s="131">
        <v>213</v>
      </c>
      <c r="F19" s="129" t="s">
        <v>16</v>
      </c>
      <c r="G19" s="17">
        <v>101734.719541</v>
      </c>
      <c r="H19" s="12">
        <v>8256</v>
      </c>
      <c r="I19" s="133">
        <f t="shared" si="0"/>
        <v>109990.719541</v>
      </c>
    </row>
    <row r="20" spans="1:9" ht="21.95" customHeight="1">
      <c r="A20" s="13" t="s">
        <v>70</v>
      </c>
      <c r="B20" s="11">
        <v>5600</v>
      </c>
      <c r="C20" s="14"/>
      <c r="D20" s="11">
        <f t="shared" si="1"/>
        <v>5600</v>
      </c>
      <c r="E20" s="131">
        <v>214</v>
      </c>
      <c r="F20" s="129" t="s">
        <v>17</v>
      </c>
      <c r="G20" s="17">
        <v>22233.297854</v>
      </c>
      <c r="H20" s="12">
        <v>0</v>
      </c>
      <c r="I20" s="133">
        <f t="shared" si="0"/>
        <v>22233.297854</v>
      </c>
    </row>
    <row r="21" spans="1:9" ht="21.95" customHeight="1">
      <c r="A21" s="13" t="s">
        <v>71</v>
      </c>
      <c r="B21" s="11">
        <v>7000</v>
      </c>
      <c r="C21" s="14"/>
      <c r="D21" s="11">
        <f t="shared" si="1"/>
        <v>7000</v>
      </c>
      <c r="E21" s="131">
        <v>215</v>
      </c>
      <c r="F21" s="130" t="s">
        <v>18</v>
      </c>
      <c r="G21" s="128">
        <v>620</v>
      </c>
      <c r="H21" s="12">
        <v>0</v>
      </c>
      <c r="I21" s="133">
        <f t="shared" si="0"/>
        <v>620</v>
      </c>
    </row>
    <row r="22" spans="1:9" ht="21.95" customHeight="1">
      <c r="A22" s="13" t="s">
        <v>72</v>
      </c>
      <c r="B22" s="11">
        <v>1700</v>
      </c>
      <c r="C22" s="14"/>
      <c r="D22" s="11">
        <f t="shared" si="1"/>
        <v>1700</v>
      </c>
      <c r="E22" s="131">
        <v>216</v>
      </c>
      <c r="F22" s="130" t="s">
        <v>20</v>
      </c>
      <c r="G22" s="128">
        <v>2425.539984</v>
      </c>
      <c r="H22" s="12">
        <v>0</v>
      </c>
      <c r="I22" s="133">
        <f t="shared" si="0"/>
        <v>2425.539984</v>
      </c>
    </row>
    <row r="23" spans="1:9" ht="21.95" customHeight="1">
      <c r="A23" s="13" t="s">
        <v>73</v>
      </c>
      <c r="B23" s="11">
        <v>1800</v>
      </c>
      <c r="C23" s="14"/>
      <c r="D23" s="11">
        <f t="shared" si="1"/>
        <v>1800</v>
      </c>
      <c r="E23" s="15">
        <v>217</v>
      </c>
      <c r="F23" s="127" t="s">
        <v>22</v>
      </c>
      <c r="G23" s="128">
        <v>1000</v>
      </c>
      <c r="H23" s="12">
        <v>0</v>
      </c>
      <c r="I23" s="133">
        <f t="shared" si="0"/>
        <v>1000</v>
      </c>
    </row>
    <row r="24" spans="1:9" ht="21.95" customHeight="1">
      <c r="A24" s="13" t="s">
        <v>19</v>
      </c>
      <c r="B24" s="11">
        <v>0</v>
      </c>
      <c r="C24" s="14"/>
      <c r="D24" s="11">
        <f t="shared" si="1"/>
        <v>0</v>
      </c>
      <c r="E24" s="15">
        <v>219</v>
      </c>
      <c r="F24" s="16" t="s">
        <v>110</v>
      </c>
      <c r="G24" s="17">
        <v>0</v>
      </c>
      <c r="H24" s="12">
        <v>0</v>
      </c>
      <c r="I24" s="133">
        <f t="shared" si="0"/>
        <v>0</v>
      </c>
    </row>
    <row r="25" spans="1:9" ht="21.95" customHeight="1">
      <c r="A25" s="13" t="s">
        <v>21</v>
      </c>
      <c r="B25" s="14">
        <f>SUM(B26:B32)</f>
        <v>145000</v>
      </c>
      <c r="C25" s="14">
        <f>SUM(C26:C32)</f>
        <v>26000</v>
      </c>
      <c r="D25" s="14">
        <f>SUM(D26:D32)</f>
        <v>171000</v>
      </c>
      <c r="E25" s="15">
        <v>220</v>
      </c>
      <c r="F25" s="16" t="s">
        <v>23</v>
      </c>
      <c r="G25" s="17">
        <v>23181.497670999997</v>
      </c>
      <c r="H25" s="12">
        <v>0</v>
      </c>
      <c r="I25" s="133">
        <f t="shared" si="0"/>
        <v>23181.497670999997</v>
      </c>
    </row>
    <row r="26" spans="1:9" ht="21.95" customHeight="1">
      <c r="A26" s="13" t="s">
        <v>74</v>
      </c>
      <c r="B26" s="11">
        <v>3390</v>
      </c>
      <c r="C26" s="14"/>
      <c r="D26" s="14">
        <f>B26+C26</f>
        <v>3390</v>
      </c>
      <c r="E26" s="15">
        <v>221</v>
      </c>
      <c r="F26" s="16" t="s">
        <v>24</v>
      </c>
      <c r="G26" s="17">
        <v>23459.205537000002</v>
      </c>
      <c r="H26" s="12">
        <v>0</v>
      </c>
      <c r="I26" s="133">
        <f t="shared" si="0"/>
        <v>23459.205537000002</v>
      </c>
    </row>
    <row r="27" spans="1:9" ht="21.95" customHeight="1">
      <c r="A27" s="13" t="s">
        <v>75</v>
      </c>
      <c r="B27" s="11">
        <v>3873</v>
      </c>
      <c r="C27" s="14">
        <v>10000</v>
      </c>
      <c r="D27" s="14">
        <f t="shared" ref="D27:D28" si="2">B27+C27</f>
        <v>13873</v>
      </c>
      <c r="E27" s="15">
        <v>222</v>
      </c>
      <c r="F27" s="16" t="s">
        <v>25</v>
      </c>
      <c r="G27" s="17">
        <v>0</v>
      </c>
      <c r="H27" s="12">
        <v>0</v>
      </c>
      <c r="I27" s="133">
        <f t="shared" si="0"/>
        <v>0</v>
      </c>
    </row>
    <row r="28" spans="1:9" ht="21.95" customHeight="1">
      <c r="A28" s="13" t="s">
        <v>76</v>
      </c>
      <c r="B28" s="11">
        <v>7955</v>
      </c>
      <c r="C28" s="14">
        <v>1000</v>
      </c>
      <c r="D28" s="14">
        <f t="shared" si="2"/>
        <v>8955</v>
      </c>
      <c r="E28" s="15">
        <v>224</v>
      </c>
      <c r="F28" s="16" t="s">
        <v>26</v>
      </c>
      <c r="G28" s="17">
        <v>6272.0895559999999</v>
      </c>
      <c r="H28" s="12">
        <v>0</v>
      </c>
      <c r="I28" s="133">
        <f t="shared" si="0"/>
        <v>6272.0895559999999</v>
      </c>
    </row>
    <row r="29" spans="1:9" ht="21.95" customHeight="1">
      <c r="A29" s="13" t="s">
        <v>77</v>
      </c>
      <c r="B29" s="11">
        <v>128382</v>
      </c>
      <c r="C29" s="14">
        <f>17700-4000</f>
        <v>13700</v>
      </c>
      <c r="D29" s="14">
        <f>B29+C29</f>
        <v>142082</v>
      </c>
      <c r="E29" s="15">
        <v>227</v>
      </c>
      <c r="F29" s="16" t="s">
        <v>27</v>
      </c>
      <c r="G29" s="17">
        <v>6866.5</v>
      </c>
      <c r="H29" s="12">
        <v>0</v>
      </c>
      <c r="I29" s="133">
        <f t="shared" si="0"/>
        <v>6866.5</v>
      </c>
    </row>
    <row r="30" spans="1:9" ht="21.95" customHeight="1">
      <c r="A30" s="13" t="s">
        <v>78</v>
      </c>
      <c r="B30" s="11">
        <v>0</v>
      </c>
      <c r="C30" s="14"/>
      <c r="D30" s="14">
        <f>B30+C30</f>
        <v>0</v>
      </c>
      <c r="E30" s="15">
        <v>229</v>
      </c>
      <c r="F30" s="16" t="s">
        <v>28</v>
      </c>
      <c r="G30" s="17">
        <v>0</v>
      </c>
      <c r="H30" s="12">
        <v>0</v>
      </c>
      <c r="I30" s="133">
        <v>0</v>
      </c>
    </row>
    <row r="31" spans="1:9" ht="21.95" customHeight="1">
      <c r="A31" s="10" t="s">
        <v>79</v>
      </c>
      <c r="B31" s="11">
        <v>1100</v>
      </c>
      <c r="C31" s="11">
        <v>1300</v>
      </c>
      <c r="D31" s="11">
        <f>B31+C31</f>
        <v>2400</v>
      </c>
      <c r="E31" s="2">
        <v>231</v>
      </c>
      <c r="F31" s="2" t="s">
        <v>111</v>
      </c>
      <c r="G31" s="17">
        <v>0.14640199999985271</v>
      </c>
      <c r="H31" s="12">
        <v>0</v>
      </c>
      <c r="I31" s="133">
        <f>G31+H31</f>
        <v>0.14640199999985271</v>
      </c>
    </row>
    <row r="32" spans="1:9" ht="21.95" customHeight="1">
      <c r="A32" s="10" t="s">
        <v>80</v>
      </c>
      <c r="B32" s="11">
        <v>300</v>
      </c>
      <c r="C32" s="11"/>
      <c r="D32" s="11">
        <f>B32+C32</f>
        <v>300</v>
      </c>
      <c r="E32" s="15">
        <v>232</v>
      </c>
      <c r="F32" s="16" t="s">
        <v>29</v>
      </c>
      <c r="G32" s="17">
        <v>20329.511638</v>
      </c>
      <c r="H32" s="12">
        <v>0</v>
      </c>
      <c r="I32" s="133">
        <f>G32+H32</f>
        <v>20329.511638</v>
      </c>
    </row>
    <row r="33" spans="1:9" ht="21.95" customHeight="1">
      <c r="A33" s="65"/>
      <c r="B33" s="89"/>
      <c r="C33" s="89"/>
      <c r="D33" s="250"/>
      <c r="E33" s="15">
        <v>233</v>
      </c>
      <c r="F33" s="16" t="s">
        <v>30</v>
      </c>
      <c r="G33" s="17">
        <v>3.4514999999999998</v>
      </c>
      <c r="H33" s="12">
        <v>0</v>
      </c>
      <c r="I33" s="133">
        <f>G33+H33</f>
        <v>3.4514999999999998</v>
      </c>
    </row>
    <row r="34" spans="1:9" ht="21.95" customHeight="1">
      <c r="A34" s="9" t="s">
        <v>31</v>
      </c>
      <c r="B34" s="7">
        <f>B35+B36+B39+B40+B43</f>
        <v>519790.75</v>
      </c>
      <c r="C34" s="7">
        <f>C35+C36+C39+C40+C43</f>
        <v>171189</v>
      </c>
      <c r="D34" s="7">
        <f>D35+D36+D39+D40+D43</f>
        <v>690979.75</v>
      </c>
      <c r="E34" s="262" t="s">
        <v>32</v>
      </c>
      <c r="F34" s="262"/>
      <c r="G34" s="20">
        <f>G35+G36+G37+G38+G41</f>
        <v>170375</v>
      </c>
      <c r="H34" s="20">
        <v>115189</v>
      </c>
      <c r="I34" s="134">
        <f>I35+I36+I37+I38+I41</f>
        <v>285564</v>
      </c>
    </row>
    <row r="35" spans="1:9" ht="21.95" customHeight="1">
      <c r="A35" s="21" t="s">
        <v>33</v>
      </c>
      <c r="B35" s="11">
        <v>369054.75</v>
      </c>
      <c r="C35" s="14"/>
      <c r="D35" s="14">
        <f>B35+C35</f>
        <v>369054.75</v>
      </c>
      <c r="E35" s="22" t="s">
        <v>34</v>
      </c>
      <c r="F35" s="23"/>
      <c r="G35" s="24">
        <v>32814</v>
      </c>
      <c r="H35" s="24">
        <v>0</v>
      </c>
      <c r="I35" s="133">
        <f t="shared" ref="I35:I40" si="3">+G35+H35</f>
        <v>32814</v>
      </c>
    </row>
    <row r="36" spans="1:9" ht="21.95" customHeight="1">
      <c r="A36" s="21" t="s">
        <v>112</v>
      </c>
      <c r="B36" s="14">
        <f>B37+B38</f>
        <v>20400</v>
      </c>
      <c r="C36" s="14">
        <f>C37+C38</f>
        <v>56000</v>
      </c>
      <c r="D36" s="14">
        <f t="shared" ref="D36:D43" si="4">B36+C36</f>
        <v>76400</v>
      </c>
      <c r="E36" s="22" t="s">
        <v>35</v>
      </c>
      <c r="F36" s="22"/>
      <c r="G36" s="25">
        <v>87561</v>
      </c>
      <c r="H36" s="24">
        <v>0</v>
      </c>
      <c r="I36" s="133">
        <f t="shared" si="3"/>
        <v>87561</v>
      </c>
    </row>
    <row r="37" spans="1:9" ht="21.95" customHeight="1">
      <c r="A37" s="21" t="s">
        <v>38</v>
      </c>
      <c r="B37" s="11">
        <v>20000</v>
      </c>
      <c r="C37" s="14">
        <v>56000</v>
      </c>
      <c r="D37" s="14">
        <f t="shared" si="4"/>
        <v>76000</v>
      </c>
      <c r="E37" s="22" t="s">
        <v>37</v>
      </c>
      <c r="F37" s="22"/>
      <c r="G37" s="17"/>
      <c r="H37" s="24">
        <v>0</v>
      </c>
      <c r="I37" s="133">
        <f t="shared" si="3"/>
        <v>0</v>
      </c>
    </row>
    <row r="38" spans="1:9" ht="21.95" customHeight="1">
      <c r="A38" s="21" t="s">
        <v>39</v>
      </c>
      <c r="B38" s="11">
        <v>400</v>
      </c>
      <c r="C38" s="14"/>
      <c r="D38" s="14">
        <f t="shared" si="4"/>
        <v>400</v>
      </c>
      <c r="E38" s="26" t="s">
        <v>113</v>
      </c>
      <c r="F38" s="22"/>
      <c r="G38" s="17">
        <f>G39+G40</f>
        <v>50000</v>
      </c>
      <c r="H38" s="12">
        <v>115189</v>
      </c>
      <c r="I38" s="133">
        <f t="shared" si="3"/>
        <v>165189</v>
      </c>
    </row>
    <row r="39" spans="1:9" ht="21.95" customHeight="1">
      <c r="A39" s="21" t="s">
        <v>36</v>
      </c>
      <c r="B39" s="11">
        <v>2841</v>
      </c>
      <c r="C39" s="14"/>
      <c r="D39" s="14">
        <f t="shared" si="4"/>
        <v>2841</v>
      </c>
      <c r="E39" s="26" t="s">
        <v>539</v>
      </c>
      <c r="F39" s="27"/>
      <c r="G39" s="17">
        <v>50000</v>
      </c>
      <c r="H39" s="24">
        <v>115189</v>
      </c>
      <c r="I39" s="133">
        <f t="shared" si="3"/>
        <v>165189</v>
      </c>
    </row>
    <row r="40" spans="1:9" ht="21.95" customHeight="1">
      <c r="A40" s="26" t="s">
        <v>114</v>
      </c>
      <c r="B40" s="28">
        <f>B41+B42</f>
        <v>97600</v>
      </c>
      <c r="C40" s="28">
        <f>C41+C42</f>
        <v>115189</v>
      </c>
      <c r="D40" s="28">
        <f>D41+D42</f>
        <v>212789</v>
      </c>
      <c r="E40" s="2" t="s">
        <v>115</v>
      </c>
      <c r="G40" s="17"/>
      <c r="H40" s="17">
        <v>0</v>
      </c>
      <c r="I40" s="133">
        <f t="shared" si="3"/>
        <v>0</v>
      </c>
    </row>
    <row r="41" spans="1:9" ht="21.95" customHeight="1">
      <c r="A41" s="26" t="s">
        <v>40</v>
      </c>
      <c r="B41" s="89">
        <v>47600</v>
      </c>
      <c r="C41" s="28"/>
      <c r="D41" s="14">
        <f t="shared" si="4"/>
        <v>47600</v>
      </c>
      <c r="E41" s="15" t="s">
        <v>116</v>
      </c>
      <c r="F41" s="16" t="s">
        <v>117</v>
      </c>
      <c r="G41" s="17"/>
      <c r="H41" s="17"/>
      <c r="I41" s="133"/>
    </row>
    <row r="42" spans="1:9" ht="21.95" customHeight="1">
      <c r="A42" s="26" t="s">
        <v>41</v>
      </c>
      <c r="B42" s="89">
        <v>50000</v>
      </c>
      <c r="C42" s="89">
        <v>115189</v>
      </c>
      <c r="D42" s="14">
        <f t="shared" si="4"/>
        <v>165189</v>
      </c>
      <c r="G42" s="17"/>
      <c r="H42" s="17"/>
      <c r="I42" s="133"/>
    </row>
    <row r="43" spans="1:9" ht="21.95" customHeight="1">
      <c r="A43" s="21" t="s">
        <v>58</v>
      </c>
      <c r="B43" s="11">
        <v>29895</v>
      </c>
      <c r="C43" s="14"/>
      <c r="D43" s="14">
        <f t="shared" si="4"/>
        <v>29895</v>
      </c>
      <c r="E43" s="15"/>
      <c r="F43" s="16"/>
      <c r="G43" s="17"/>
      <c r="H43" s="17"/>
      <c r="I43" s="133"/>
    </row>
    <row r="44" spans="1:9" ht="21.95" customHeight="1">
      <c r="A44" s="29"/>
      <c r="B44" s="89"/>
      <c r="C44" s="28"/>
      <c r="D44" s="28"/>
      <c r="E44" s="30"/>
      <c r="F44" s="31"/>
      <c r="G44" s="17"/>
      <c r="H44" s="17"/>
      <c r="I44" s="133"/>
    </row>
  </sheetData>
  <protectedRanges>
    <protectedRange sqref="B9:B24 C16:C24 B26:C32" name="区域1_4"/>
    <protectedRange sqref="B25:D25" name="区域1_3_1"/>
    <protectedRange sqref="C9" name="区域1_4_1"/>
  </protectedRanges>
  <mergeCells count="15">
    <mergeCell ref="E6:F6"/>
    <mergeCell ref="E7:F7"/>
    <mergeCell ref="E34:F34"/>
    <mergeCell ref="A1:E1"/>
    <mergeCell ref="G1:I1"/>
    <mergeCell ref="A2:I2"/>
    <mergeCell ref="G3:I3"/>
    <mergeCell ref="A4:A5"/>
    <mergeCell ref="C4:C5"/>
    <mergeCell ref="D4:D5"/>
    <mergeCell ref="I4:I5"/>
    <mergeCell ref="E4:F5"/>
    <mergeCell ref="B4:B5"/>
    <mergeCell ref="G4:G5"/>
    <mergeCell ref="H4:H5"/>
  </mergeCells>
  <phoneticPr fontId="3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fitToHeight="0" orientation="landscape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FB507"/>
  <sheetViews>
    <sheetView showZeros="0" tabSelected="1" zoomScaleNormal="100" workbookViewId="0">
      <pane ySplit="5" topLeftCell="A386" activePane="bottomLeft" state="frozen"/>
      <selection activeCell="H12" sqref="H12"/>
      <selection pane="bottomLeft" activeCell="H12" sqref="H12"/>
    </sheetView>
  </sheetViews>
  <sheetFormatPr defaultColWidth="21.44140625" defaultRowHeight="15.75"/>
  <cols>
    <col min="1" max="1" width="17.88671875" style="196" customWidth="1"/>
    <col min="2" max="2" width="39.21875" style="196" customWidth="1"/>
    <col min="3" max="3" width="14.77734375" style="197" customWidth="1"/>
    <col min="4" max="4" width="18.109375" style="197" customWidth="1"/>
    <col min="5" max="5" width="17" style="197" customWidth="1"/>
    <col min="6" max="6" width="17.109375" style="201" hidden="1" customWidth="1"/>
    <col min="7" max="7" width="21.44140625" style="196" hidden="1" customWidth="1"/>
    <col min="8" max="8" width="21.44140625" style="196" customWidth="1"/>
    <col min="9" max="16384" width="21.44140625" style="196"/>
  </cols>
  <sheetData>
    <row r="1" spans="1:7" s="193" customFormat="1" ht="23.3" customHeight="1">
      <c r="A1" s="293" t="s">
        <v>653</v>
      </c>
      <c r="B1" s="293"/>
      <c r="C1" s="249"/>
      <c r="D1" s="191"/>
      <c r="E1" s="191"/>
      <c r="F1" s="192"/>
    </row>
    <row r="2" spans="1:7" s="195" customFormat="1" ht="35.25" customHeight="1">
      <c r="A2" s="294" t="s">
        <v>665</v>
      </c>
      <c r="B2" s="294"/>
      <c r="C2" s="294"/>
      <c r="D2" s="294"/>
      <c r="E2" s="294"/>
      <c r="F2" s="194"/>
    </row>
    <row r="3" spans="1:7">
      <c r="D3" s="198"/>
      <c r="E3" s="291" t="s">
        <v>0</v>
      </c>
      <c r="F3" s="291"/>
      <c r="G3" s="291"/>
    </row>
    <row r="4" spans="1:7" ht="43.6" customHeight="1">
      <c r="A4" s="292" t="s">
        <v>42</v>
      </c>
      <c r="B4" s="292"/>
      <c r="C4" s="199" t="s">
        <v>627</v>
      </c>
      <c r="D4" s="200" t="s">
        <v>629</v>
      </c>
      <c r="E4" s="199" t="s">
        <v>632</v>
      </c>
      <c r="F4" s="201" t="s">
        <v>628</v>
      </c>
    </row>
    <row r="5" spans="1:7" ht="32.25" customHeight="1">
      <c r="A5" s="290" t="s">
        <v>5</v>
      </c>
      <c r="B5" s="290"/>
      <c r="C5" s="202">
        <f>C6+C103+C108+C121+C144+C160+C186+C261+C301+C335+C350+C410+C427+C438+C450+C462+C471+C494+C495+C498+C502+C506+C447</f>
        <v>629415.88585999992</v>
      </c>
      <c r="D5" s="202">
        <f>D6+D103+D108+D121+D144+D160+D186+D261+D301+D335+D350+D410+D427+D438+D447+D450+D462+D471+D494+D495+D498+D502+D506</f>
        <v>52000</v>
      </c>
      <c r="E5" s="202">
        <f>E6+E103+E108+E121+E144+E160+E186+E261+E301+E335+E350+E410+E427+E438+E447+E450+E462+E471+E494+E495+E498+E502+E506</f>
        <v>681415.73945799994</v>
      </c>
      <c r="F5" s="203">
        <f>F6+F103+F108+F121+F144+F160+F186+F261+F301+F335+F350+F410+F427+F438+F450+F462+F471+F494+F495+F498+F502+F506+F447</f>
        <v>616719</v>
      </c>
    </row>
    <row r="6" spans="1:7">
      <c r="A6" s="204">
        <v>201</v>
      </c>
      <c r="B6" s="204" t="s">
        <v>7</v>
      </c>
      <c r="C6" s="205">
        <v>50252.063472000002</v>
      </c>
      <c r="D6" s="206">
        <f>D7+D13+D19+D26+D31+D38+D44+D47+D49+D53+D58+D62+D66+D71+D76+D82+D86+D89+D92+D101</f>
        <v>0</v>
      </c>
      <c r="E6" s="205">
        <f>E7+E13+E19+E26+E31+E38+E44+E47+E49+E53+E58+E62+E66+E71+E76+E82+E86+E89+E92+E101</f>
        <v>50252.063472000009</v>
      </c>
      <c r="F6" s="207">
        <v>42121</v>
      </c>
      <c r="G6" s="196">
        <f>E6-F6</f>
        <v>8131.0634720000089</v>
      </c>
    </row>
    <row r="7" spans="1:7">
      <c r="A7" s="208">
        <v>20101</v>
      </c>
      <c r="B7" s="208" t="s">
        <v>134</v>
      </c>
      <c r="C7" s="205">
        <v>1022.929848</v>
      </c>
      <c r="D7" s="206"/>
      <c r="E7" s="205">
        <f>C7+D7</f>
        <v>1022.929848</v>
      </c>
      <c r="F7" s="201">
        <v>1024</v>
      </c>
      <c r="G7" s="196">
        <f t="shared" ref="G7:G69" si="0">E7-F7</f>
        <v>-1.0701520000000073</v>
      </c>
    </row>
    <row r="8" spans="1:7" ht="14.25" customHeight="1">
      <c r="A8" s="209">
        <v>2010101</v>
      </c>
      <c r="B8" s="209" t="s">
        <v>135</v>
      </c>
      <c r="C8" s="205">
        <v>771.34184800000003</v>
      </c>
      <c r="D8" s="206"/>
      <c r="E8" s="205">
        <f t="shared" ref="E8:E70" si="1">C8+D8</f>
        <v>771.34184800000003</v>
      </c>
      <c r="F8" s="201">
        <v>884</v>
      </c>
      <c r="G8" s="196">
        <f t="shared" si="0"/>
        <v>-112.65815199999997</v>
      </c>
    </row>
    <row r="9" spans="1:7" ht="14.25" customHeight="1">
      <c r="A9" s="209">
        <v>2010104</v>
      </c>
      <c r="B9" s="209" t="s">
        <v>136</v>
      </c>
      <c r="C9" s="205">
        <v>130</v>
      </c>
      <c r="D9" s="206"/>
      <c r="E9" s="205">
        <f t="shared" si="1"/>
        <v>130</v>
      </c>
      <c r="F9" s="201">
        <v>71</v>
      </c>
      <c r="G9" s="196">
        <f t="shared" si="0"/>
        <v>59</v>
      </c>
    </row>
    <row r="10" spans="1:7" ht="14.25" customHeight="1">
      <c r="A10" s="209">
        <v>2010108</v>
      </c>
      <c r="B10" s="209" t="s">
        <v>137</v>
      </c>
      <c r="C10" s="205">
        <v>60</v>
      </c>
      <c r="D10" s="206"/>
      <c r="E10" s="205">
        <f t="shared" si="1"/>
        <v>60</v>
      </c>
      <c r="F10" s="201">
        <v>0</v>
      </c>
      <c r="G10" s="196">
        <f t="shared" si="0"/>
        <v>60</v>
      </c>
    </row>
    <row r="11" spans="1:7" ht="14.25" customHeight="1">
      <c r="A11" s="209">
        <v>2010150</v>
      </c>
      <c r="B11" s="209" t="s">
        <v>138</v>
      </c>
      <c r="C11" s="205">
        <v>43.908000000000001</v>
      </c>
      <c r="D11" s="206"/>
      <c r="E11" s="205">
        <f t="shared" si="1"/>
        <v>43.908000000000001</v>
      </c>
      <c r="F11" s="201">
        <v>45</v>
      </c>
      <c r="G11" s="196">
        <f t="shared" si="0"/>
        <v>-1.0919999999999987</v>
      </c>
    </row>
    <row r="12" spans="1:7" ht="14.25" customHeight="1">
      <c r="A12" s="209">
        <v>2010199</v>
      </c>
      <c r="B12" s="209" t="s">
        <v>139</v>
      </c>
      <c r="C12" s="205">
        <v>17.68</v>
      </c>
      <c r="D12" s="206"/>
      <c r="E12" s="205">
        <f t="shared" si="1"/>
        <v>17.68</v>
      </c>
      <c r="F12" s="201">
        <v>24</v>
      </c>
      <c r="G12" s="196">
        <f t="shared" si="0"/>
        <v>-6.32</v>
      </c>
    </row>
    <row r="13" spans="1:7">
      <c r="A13" s="208">
        <v>20102</v>
      </c>
      <c r="B13" s="208" t="s">
        <v>140</v>
      </c>
      <c r="C13" s="205">
        <v>887.561734</v>
      </c>
      <c r="D13" s="206"/>
      <c r="E13" s="205">
        <f t="shared" si="1"/>
        <v>887.561734</v>
      </c>
      <c r="F13" s="196">
        <v>955</v>
      </c>
      <c r="G13" s="196">
        <f t="shared" si="0"/>
        <v>-67.438265999999999</v>
      </c>
    </row>
    <row r="14" spans="1:7" ht="14.25" customHeight="1">
      <c r="A14" s="209">
        <v>2010201</v>
      </c>
      <c r="B14" s="209" t="s">
        <v>135</v>
      </c>
      <c r="C14" s="205">
        <v>695.72622000000001</v>
      </c>
      <c r="D14" s="206"/>
      <c r="E14" s="205">
        <f t="shared" si="1"/>
        <v>695.72622000000001</v>
      </c>
      <c r="F14" s="201">
        <v>800</v>
      </c>
      <c r="G14" s="196">
        <f t="shared" si="0"/>
        <v>-104.27377999999999</v>
      </c>
    </row>
    <row r="15" spans="1:7" ht="14.25" customHeight="1">
      <c r="A15" s="209">
        <v>2010204</v>
      </c>
      <c r="B15" s="209" t="s">
        <v>141</v>
      </c>
      <c r="C15" s="205">
        <v>50</v>
      </c>
      <c r="D15" s="206"/>
      <c r="E15" s="205">
        <f t="shared" si="1"/>
        <v>50</v>
      </c>
      <c r="F15" s="201">
        <v>48</v>
      </c>
      <c r="G15" s="196">
        <f t="shared" si="0"/>
        <v>2</v>
      </c>
    </row>
    <row r="16" spans="1:7" ht="14.25" customHeight="1">
      <c r="A16" s="209">
        <v>2010205</v>
      </c>
      <c r="B16" s="209" t="s">
        <v>142</v>
      </c>
      <c r="C16" s="205">
        <v>49</v>
      </c>
      <c r="D16" s="206"/>
      <c r="E16" s="205">
        <f t="shared" si="1"/>
        <v>49</v>
      </c>
      <c r="F16" s="201">
        <v>29</v>
      </c>
      <c r="G16" s="196">
        <f t="shared" si="0"/>
        <v>20</v>
      </c>
    </row>
    <row r="17" spans="1:7" ht="14.25" customHeight="1">
      <c r="A17" s="209">
        <v>2010250</v>
      </c>
      <c r="B17" s="209" t="s">
        <v>138</v>
      </c>
      <c r="C17" s="205">
        <v>56.835514000000003</v>
      </c>
      <c r="D17" s="206"/>
      <c r="E17" s="205">
        <f t="shared" si="1"/>
        <v>56.835514000000003</v>
      </c>
      <c r="F17" s="201">
        <v>63</v>
      </c>
      <c r="G17" s="196">
        <f t="shared" si="0"/>
        <v>-6.1644859999999966</v>
      </c>
    </row>
    <row r="18" spans="1:7" ht="14.25" customHeight="1">
      <c r="A18" s="209">
        <v>2010299</v>
      </c>
      <c r="B18" s="209" t="s">
        <v>143</v>
      </c>
      <c r="C18" s="205">
        <v>36</v>
      </c>
      <c r="D18" s="206"/>
      <c r="E18" s="205">
        <f t="shared" si="1"/>
        <v>36</v>
      </c>
      <c r="F18" s="201">
        <v>15</v>
      </c>
      <c r="G18" s="196">
        <f t="shared" si="0"/>
        <v>21</v>
      </c>
    </row>
    <row r="19" spans="1:7">
      <c r="A19" s="208">
        <v>20103</v>
      </c>
      <c r="B19" s="208" t="s">
        <v>144</v>
      </c>
      <c r="C19" s="205">
        <v>10323.423548999999</v>
      </c>
      <c r="D19" s="206"/>
      <c r="E19" s="205">
        <f t="shared" si="1"/>
        <v>10323.423548999999</v>
      </c>
      <c r="F19" s="196">
        <v>8234</v>
      </c>
      <c r="G19" s="196">
        <f t="shared" si="0"/>
        <v>2089.4235489999992</v>
      </c>
    </row>
    <row r="20" spans="1:7" ht="14.25" customHeight="1">
      <c r="A20" s="209">
        <v>2010301</v>
      </c>
      <c r="B20" s="209" t="s">
        <v>135</v>
      </c>
      <c r="C20" s="205">
        <v>5836.171147</v>
      </c>
      <c r="D20" s="206"/>
      <c r="E20" s="205">
        <f t="shared" si="1"/>
        <v>5836.171147</v>
      </c>
      <c r="F20" s="201">
        <v>4413</v>
      </c>
      <c r="G20" s="196">
        <f t="shared" si="0"/>
        <v>1423.171147</v>
      </c>
    </row>
    <row r="21" spans="1:7" ht="14.25" customHeight="1">
      <c r="A21" s="209">
        <v>2010302</v>
      </c>
      <c r="B21" s="209" t="s">
        <v>145</v>
      </c>
      <c r="C21" s="205">
        <v>596.24351999999999</v>
      </c>
      <c r="D21" s="206"/>
      <c r="E21" s="205">
        <f t="shared" si="1"/>
        <v>596.24351999999999</v>
      </c>
      <c r="F21" s="201">
        <v>0</v>
      </c>
      <c r="G21" s="196">
        <f t="shared" si="0"/>
        <v>596.24351999999999</v>
      </c>
    </row>
    <row r="22" spans="1:7" ht="14.25" customHeight="1">
      <c r="A22" s="209">
        <v>2010306</v>
      </c>
      <c r="B22" s="209" t="s">
        <v>146</v>
      </c>
      <c r="C22" s="205">
        <v>300.79803600000002</v>
      </c>
      <c r="D22" s="206"/>
      <c r="E22" s="205">
        <f t="shared" si="1"/>
        <v>300.79803600000002</v>
      </c>
      <c r="F22" s="201">
        <v>621</v>
      </c>
      <c r="G22" s="196">
        <f t="shared" si="0"/>
        <v>-320.20196399999998</v>
      </c>
    </row>
    <row r="23" spans="1:7" ht="14.25" customHeight="1">
      <c r="A23" s="209">
        <v>2010308</v>
      </c>
      <c r="B23" s="209" t="s">
        <v>147</v>
      </c>
      <c r="C23" s="205">
        <v>461.39123000000001</v>
      </c>
      <c r="D23" s="206"/>
      <c r="E23" s="205">
        <f t="shared" si="1"/>
        <v>461.39123000000001</v>
      </c>
      <c r="F23" s="201">
        <v>451</v>
      </c>
      <c r="G23" s="196">
        <f t="shared" si="0"/>
        <v>10.391230000000007</v>
      </c>
    </row>
    <row r="24" spans="1:7" ht="14.25" customHeight="1">
      <c r="A24" s="209">
        <v>2010350</v>
      </c>
      <c r="B24" s="209" t="s">
        <v>138</v>
      </c>
      <c r="C24" s="205">
        <v>704.30485399999998</v>
      </c>
      <c r="D24" s="206"/>
      <c r="E24" s="205">
        <f t="shared" si="1"/>
        <v>704.30485399999998</v>
      </c>
      <c r="F24" s="201">
        <v>725</v>
      </c>
      <c r="G24" s="196">
        <f t="shared" si="0"/>
        <v>-20.695146000000022</v>
      </c>
    </row>
    <row r="25" spans="1:7" ht="14.25" customHeight="1">
      <c r="A25" s="209">
        <v>2010399</v>
      </c>
      <c r="B25" s="209" t="s">
        <v>148</v>
      </c>
      <c r="C25" s="205">
        <v>2424.5147619999998</v>
      </c>
      <c r="D25" s="206"/>
      <c r="E25" s="205">
        <f t="shared" si="1"/>
        <v>2424.5147619999998</v>
      </c>
      <c r="F25" s="201">
        <v>2024</v>
      </c>
      <c r="G25" s="196">
        <f t="shared" si="0"/>
        <v>400.51476199999979</v>
      </c>
    </row>
    <row r="26" spans="1:7">
      <c r="A26" s="208">
        <v>20104</v>
      </c>
      <c r="B26" s="208" t="s">
        <v>149</v>
      </c>
      <c r="C26" s="205">
        <v>2353.4168970000001</v>
      </c>
      <c r="D26" s="206"/>
      <c r="E26" s="205">
        <f t="shared" si="1"/>
        <v>2353.4168970000001</v>
      </c>
      <c r="F26" s="196">
        <v>1877</v>
      </c>
      <c r="G26" s="196">
        <f t="shared" si="0"/>
        <v>476.41689700000006</v>
      </c>
    </row>
    <row r="27" spans="1:7" ht="14.25" customHeight="1">
      <c r="A27" s="209">
        <v>2010401</v>
      </c>
      <c r="B27" s="209" t="s">
        <v>135</v>
      </c>
      <c r="C27" s="205">
        <v>538.481987</v>
      </c>
      <c r="D27" s="206"/>
      <c r="E27" s="205">
        <f t="shared" si="1"/>
        <v>538.481987</v>
      </c>
      <c r="F27" s="201">
        <v>523</v>
      </c>
      <c r="G27" s="196">
        <f t="shared" si="0"/>
        <v>15.481987000000004</v>
      </c>
    </row>
    <row r="28" spans="1:7" ht="14.25" customHeight="1">
      <c r="A28" s="209">
        <v>2010406</v>
      </c>
      <c r="B28" s="209" t="s">
        <v>150</v>
      </c>
      <c r="C28" s="205">
        <v>45</v>
      </c>
      <c r="D28" s="206"/>
      <c r="E28" s="205">
        <f t="shared" si="1"/>
        <v>45</v>
      </c>
      <c r="F28" s="201">
        <v>0</v>
      </c>
      <c r="G28" s="196">
        <f t="shared" si="0"/>
        <v>45</v>
      </c>
    </row>
    <row r="29" spans="1:7" ht="14.25" customHeight="1">
      <c r="A29" s="209">
        <v>2010450</v>
      </c>
      <c r="B29" s="209" t="s">
        <v>138</v>
      </c>
      <c r="C29" s="205">
        <v>201.90259</v>
      </c>
      <c r="D29" s="206"/>
      <c r="E29" s="205">
        <f t="shared" si="1"/>
        <v>201.90259</v>
      </c>
      <c r="F29" s="201">
        <v>263</v>
      </c>
      <c r="G29" s="196">
        <f t="shared" si="0"/>
        <v>-61.097409999999996</v>
      </c>
    </row>
    <row r="30" spans="1:7" ht="14.25" customHeight="1">
      <c r="A30" s="209">
        <v>2010499</v>
      </c>
      <c r="B30" s="209" t="s">
        <v>151</v>
      </c>
      <c r="C30" s="205">
        <v>1568.03232</v>
      </c>
      <c r="D30" s="206"/>
      <c r="E30" s="205">
        <f t="shared" si="1"/>
        <v>1568.03232</v>
      </c>
      <c r="F30" s="201">
        <v>1091</v>
      </c>
      <c r="G30" s="196">
        <f t="shared" si="0"/>
        <v>477.03232000000003</v>
      </c>
    </row>
    <row r="31" spans="1:7">
      <c r="A31" s="208">
        <v>20105</v>
      </c>
      <c r="B31" s="208" t="s">
        <v>152</v>
      </c>
      <c r="C31" s="205">
        <v>714.53319199999999</v>
      </c>
      <c r="D31" s="206"/>
      <c r="E31" s="205">
        <f t="shared" si="1"/>
        <v>714.53319199999999</v>
      </c>
      <c r="F31" s="196">
        <v>572</v>
      </c>
      <c r="G31" s="196">
        <f t="shared" si="0"/>
        <v>142.53319199999999</v>
      </c>
    </row>
    <row r="32" spans="1:7" ht="14.25" customHeight="1">
      <c r="A32" s="209">
        <v>2010501</v>
      </c>
      <c r="B32" s="209" t="s">
        <v>135</v>
      </c>
      <c r="C32" s="205">
        <v>292.99199199999998</v>
      </c>
      <c r="D32" s="206"/>
      <c r="E32" s="205">
        <f t="shared" si="1"/>
        <v>292.99199199999998</v>
      </c>
      <c r="F32" s="201">
        <v>317</v>
      </c>
      <c r="G32" s="196">
        <f t="shared" si="0"/>
        <v>-24.008008000000018</v>
      </c>
    </row>
    <row r="33" spans="1:7" ht="14.25" customHeight="1">
      <c r="A33" s="209">
        <v>2010507</v>
      </c>
      <c r="B33" s="209" t="s">
        <v>153</v>
      </c>
      <c r="C33" s="205">
        <v>200</v>
      </c>
      <c r="D33" s="206"/>
      <c r="E33" s="205">
        <f t="shared" si="1"/>
        <v>200</v>
      </c>
      <c r="F33" s="201">
        <v>74</v>
      </c>
      <c r="G33" s="196">
        <f t="shared" si="0"/>
        <v>126</v>
      </c>
    </row>
    <row r="34" spans="1:7" s="213" customFormat="1" ht="14.25" customHeight="1">
      <c r="A34" s="209">
        <v>2010506</v>
      </c>
      <c r="B34" s="209" t="s">
        <v>587</v>
      </c>
      <c r="C34" s="210">
        <v>0</v>
      </c>
      <c r="D34" s="211"/>
      <c r="E34" s="205">
        <f t="shared" si="1"/>
        <v>0</v>
      </c>
      <c r="F34" s="212">
        <v>10</v>
      </c>
      <c r="G34" s="196">
        <f t="shared" si="0"/>
        <v>-10</v>
      </c>
    </row>
    <row r="35" spans="1:7" ht="14.25" customHeight="1">
      <c r="A35" s="209">
        <v>2010508</v>
      </c>
      <c r="B35" s="209" t="s">
        <v>154</v>
      </c>
      <c r="C35" s="205">
        <v>159.22</v>
      </c>
      <c r="D35" s="206"/>
      <c r="E35" s="205">
        <f t="shared" si="1"/>
        <v>159.22</v>
      </c>
      <c r="F35" s="201">
        <v>105</v>
      </c>
      <c r="G35" s="196">
        <f t="shared" si="0"/>
        <v>54.22</v>
      </c>
    </row>
    <row r="36" spans="1:7" ht="14.25" customHeight="1">
      <c r="A36" s="209">
        <v>2010550</v>
      </c>
      <c r="B36" s="209" t="s">
        <v>138</v>
      </c>
      <c r="C36" s="205">
        <v>44.641199999999998</v>
      </c>
      <c r="D36" s="206"/>
      <c r="E36" s="205">
        <f t="shared" si="1"/>
        <v>44.641199999999998</v>
      </c>
      <c r="F36" s="201">
        <v>51</v>
      </c>
      <c r="G36" s="196">
        <f t="shared" si="0"/>
        <v>-6.3588000000000022</v>
      </c>
    </row>
    <row r="37" spans="1:7" ht="14.25" customHeight="1">
      <c r="A37" s="209">
        <v>2010599</v>
      </c>
      <c r="B37" s="209" t="s">
        <v>155</v>
      </c>
      <c r="C37" s="205">
        <v>17.68</v>
      </c>
      <c r="D37" s="206"/>
      <c r="E37" s="205">
        <f t="shared" si="1"/>
        <v>17.68</v>
      </c>
      <c r="F37" s="201">
        <v>15</v>
      </c>
      <c r="G37" s="196">
        <f t="shared" si="0"/>
        <v>2.6799999999999997</v>
      </c>
    </row>
    <row r="38" spans="1:7" ht="13.5" customHeight="1">
      <c r="A38" s="208">
        <v>20106</v>
      </c>
      <c r="B38" s="208" t="s">
        <v>156</v>
      </c>
      <c r="C38" s="205">
        <v>6392.9942369999999</v>
      </c>
      <c r="D38" s="206"/>
      <c r="E38" s="205">
        <f t="shared" si="1"/>
        <v>6392.9942369999999</v>
      </c>
      <c r="F38" s="196">
        <v>6289</v>
      </c>
      <c r="G38" s="196">
        <f t="shared" si="0"/>
        <v>103.99423699999988</v>
      </c>
    </row>
    <row r="39" spans="1:7" ht="14.25" customHeight="1">
      <c r="A39" s="209">
        <v>2010601</v>
      </c>
      <c r="B39" s="209" t="s">
        <v>135</v>
      </c>
      <c r="C39" s="205">
        <v>1338.641627</v>
      </c>
      <c r="D39" s="206"/>
      <c r="E39" s="205">
        <f t="shared" si="1"/>
        <v>1338.641627</v>
      </c>
      <c r="F39" s="201">
        <v>1518</v>
      </c>
      <c r="G39" s="196">
        <f t="shared" si="0"/>
        <v>-179.35837300000003</v>
      </c>
    </row>
    <row r="40" spans="1:7" ht="14.25" customHeight="1">
      <c r="A40" s="209">
        <v>2010607</v>
      </c>
      <c r="B40" s="209" t="s">
        <v>157</v>
      </c>
      <c r="C40" s="205">
        <v>184.5</v>
      </c>
      <c r="D40" s="206"/>
      <c r="E40" s="205">
        <f t="shared" si="1"/>
        <v>184.5</v>
      </c>
      <c r="F40" s="201">
        <v>87</v>
      </c>
      <c r="G40" s="196">
        <f t="shared" si="0"/>
        <v>97.5</v>
      </c>
    </row>
    <row r="41" spans="1:7" ht="14.25" customHeight="1">
      <c r="A41" s="209">
        <v>2010608</v>
      </c>
      <c r="B41" s="209" t="s">
        <v>158</v>
      </c>
      <c r="C41" s="205">
        <v>1400</v>
      </c>
      <c r="D41" s="206"/>
      <c r="E41" s="205">
        <f t="shared" si="1"/>
        <v>1400</v>
      </c>
      <c r="F41" s="201">
        <v>193</v>
      </c>
      <c r="G41" s="196">
        <f t="shared" si="0"/>
        <v>1207</v>
      </c>
    </row>
    <row r="42" spans="1:7" ht="14.25" customHeight="1">
      <c r="A42" s="209">
        <v>2010650</v>
      </c>
      <c r="B42" s="209" t="s">
        <v>138</v>
      </c>
      <c r="C42" s="205">
        <v>251.40391</v>
      </c>
      <c r="D42" s="206"/>
      <c r="E42" s="205">
        <f t="shared" si="1"/>
        <v>251.40391</v>
      </c>
      <c r="F42" s="201">
        <v>603</v>
      </c>
      <c r="G42" s="196">
        <f t="shared" si="0"/>
        <v>-351.59609</v>
      </c>
    </row>
    <row r="43" spans="1:7" ht="14.25" customHeight="1">
      <c r="A43" s="209">
        <v>2010699</v>
      </c>
      <c r="B43" s="209" t="s">
        <v>159</v>
      </c>
      <c r="C43" s="205">
        <v>3218.4486999999999</v>
      </c>
      <c r="D43" s="206"/>
      <c r="E43" s="205">
        <f t="shared" si="1"/>
        <v>3218.4486999999999</v>
      </c>
      <c r="F43" s="201">
        <v>3888</v>
      </c>
      <c r="G43" s="196">
        <f t="shared" si="0"/>
        <v>-669.55130000000008</v>
      </c>
    </row>
    <row r="44" spans="1:7">
      <c r="A44" s="208">
        <v>20107</v>
      </c>
      <c r="B44" s="208" t="s">
        <v>160</v>
      </c>
      <c r="C44" s="205">
        <v>2000</v>
      </c>
      <c r="D44" s="206"/>
      <c r="E44" s="205">
        <f t="shared" si="1"/>
        <v>2000</v>
      </c>
      <c r="F44" s="196">
        <v>1719</v>
      </c>
      <c r="G44" s="196">
        <f t="shared" si="0"/>
        <v>281</v>
      </c>
    </row>
    <row r="45" spans="1:7" ht="14.25" customHeight="1">
      <c r="A45" s="209">
        <v>2010701</v>
      </c>
      <c r="B45" s="209" t="s">
        <v>135</v>
      </c>
      <c r="C45" s="205">
        <v>0</v>
      </c>
      <c r="D45" s="206"/>
      <c r="E45" s="205">
        <f t="shared" si="1"/>
        <v>0</v>
      </c>
      <c r="F45" s="201">
        <v>240</v>
      </c>
      <c r="G45" s="196">
        <f t="shared" si="0"/>
        <v>-240</v>
      </c>
    </row>
    <row r="46" spans="1:7" ht="14.25" customHeight="1">
      <c r="A46" s="209">
        <v>2010710</v>
      </c>
      <c r="B46" s="209" t="s">
        <v>161</v>
      </c>
      <c r="C46" s="205">
        <v>2000</v>
      </c>
      <c r="D46" s="206"/>
      <c r="E46" s="205">
        <f t="shared" si="1"/>
        <v>2000</v>
      </c>
      <c r="F46" s="201">
        <v>1479</v>
      </c>
      <c r="G46" s="196">
        <f t="shared" si="0"/>
        <v>521</v>
      </c>
    </row>
    <row r="47" spans="1:7">
      <c r="A47" s="208">
        <v>20108</v>
      </c>
      <c r="B47" s="208" t="s">
        <v>162</v>
      </c>
      <c r="C47" s="205">
        <v>300</v>
      </c>
      <c r="D47" s="206"/>
      <c r="E47" s="205">
        <f t="shared" si="1"/>
        <v>300</v>
      </c>
      <c r="F47" s="201">
        <v>0</v>
      </c>
      <c r="G47" s="196">
        <f t="shared" si="0"/>
        <v>300</v>
      </c>
    </row>
    <row r="48" spans="1:7" ht="14.25" customHeight="1">
      <c r="A48" s="209">
        <v>2010804</v>
      </c>
      <c r="B48" s="209" t="s">
        <v>163</v>
      </c>
      <c r="C48" s="205">
        <v>300</v>
      </c>
      <c r="D48" s="206"/>
      <c r="E48" s="205">
        <f t="shared" si="1"/>
        <v>300</v>
      </c>
      <c r="F48" s="201">
        <v>0</v>
      </c>
      <c r="G48" s="196">
        <f t="shared" si="0"/>
        <v>300</v>
      </c>
    </row>
    <row r="49" spans="1:7">
      <c r="A49" s="208">
        <v>20111</v>
      </c>
      <c r="B49" s="208" t="s">
        <v>164</v>
      </c>
      <c r="C49" s="205">
        <v>2879.5546549999999</v>
      </c>
      <c r="D49" s="206"/>
      <c r="E49" s="205">
        <f t="shared" si="1"/>
        <v>2879.5546549999999</v>
      </c>
      <c r="F49" s="201">
        <v>3140</v>
      </c>
      <c r="G49" s="196">
        <f t="shared" si="0"/>
        <v>-260.44534500000009</v>
      </c>
    </row>
    <row r="50" spans="1:7" ht="14.25" customHeight="1">
      <c r="A50" s="209">
        <v>2011101</v>
      </c>
      <c r="B50" s="209" t="s">
        <v>135</v>
      </c>
      <c r="C50" s="205">
        <v>2320.7418590000002</v>
      </c>
      <c r="D50" s="206"/>
      <c r="E50" s="205">
        <f t="shared" si="1"/>
        <v>2320.7418590000002</v>
      </c>
      <c r="F50" s="201">
        <v>2506</v>
      </c>
      <c r="G50" s="196">
        <f t="shared" si="0"/>
        <v>-185.2581409999998</v>
      </c>
    </row>
    <row r="51" spans="1:7" ht="14.25" customHeight="1">
      <c r="A51" s="209">
        <v>2011150</v>
      </c>
      <c r="B51" s="209" t="s">
        <v>138</v>
      </c>
      <c r="C51" s="205">
        <v>156.932796</v>
      </c>
      <c r="D51" s="206"/>
      <c r="E51" s="205">
        <f t="shared" si="1"/>
        <v>156.932796</v>
      </c>
      <c r="F51" s="201">
        <v>180</v>
      </c>
      <c r="G51" s="196">
        <f t="shared" si="0"/>
        <v>-23.067204000000004</v>
      </c>
    </row>
    <row r="52" spans="1:7" ht="14.25" customHeight="1">
      <c r="A52" s="209">
        <v>2011199</v>
      </c>
      <c r="B52" s="209" t="s">
        <v>165</v>
      </c>
      <c r="C52" s="205">
        <v>401.88</v>
      </c>
      <c r="D52" s="206"/>
      <c r="E52" s="205">
        <f t="shared" si="1"/>
        <v>401.88</v>
      </c>
      <c r="F52" s="201">
        <v>454</v>
      </c>
      <c r="G52" s="196">
        <f t="shared" si="0"/>
        <v>-52.120000000000005</v>
      </c>
    </row>
    <row r="53" spans="1:7">
      <c r="A53" s="208">
        <v>20113</v>
      </c>
      <c r="B53" s="208" t="s">
        <v>166</v>
      </c>
      <c r="C53" s="205">
        <v>10343.220966999999</v>
      </c>
      <c r="D53" s="206"/>
      <c r="E53" s="205">
        <f t="shared" si="1"/>
        <v>10343.220966999999</v>
      </c>
      <c r="F53" s="201">
        <v>7537</v>
      </c>
      <c r="G53" s="196">
        <f t="shared" si="0"/>
        <v>2806.2209669999993</v>
      </c>
    </row>
    <row r="54" spans="1:7" ht="14.25" customHeight="1">
      <c r="A54" s="209">
        <v>2011301</v>
      </c>
      <c r="B54" s="209" t="s">
        <v>135</v>
      </c>
      <c r="C54" s="205">
        <v>970.87824499999999</v>
      </c>
      <c r="D54" s="206"/>
      <c r="E54" s="205">
        <f t="shared" si="1"/>
        <v>970.87824499999999</v>
      </c>
      <c r="F54" s="201">
        <v>1154</v>
      </c>
      <c r="G54" s="196">
        <f t="shared" si="0"/>
        <v>-183.12175500000001</v>
      </c>
    </row>
    <row r="55" spans="1:7" ht="14.25" customHeight="1">
      <c r="A55" s="209">
        <v>2011308</v>
      </c>
      <c r="B55" s="209" t="s">
        <v>167</v>
      </c>
      <c r="C55" s="205">
        <v>8964</v>
      </c>
      <c r="D55" s="206"/>
      <c r="E55" s="205">
        <f t="shared" si="1"/>
        <v>8964</v>
      </c>
      <c r="F55" s="201">
        <v>5787</v>
      </c>
      <c r="G55" s="196">
        <f t="shared" si="0"/>
        <v>3177</v>
      </c>
    </row>
    <row r="56" spans="1:7" ht="14.25" customHeight="1">
      <c r="A56" s="209">
        <v>2011350</v>
      </c>
      <c r="B56" s="209" t="s">
        <v>138</v>
      </c>
      <c r="C56" s="205">
        <v>267.10432200000002</v>
      </c>
      <c r="D56" s="206"/>
      <c r="E56" s="205">
        <f t="shared" si="1"/>
        <v>267.10432200000002</v>
      </c>
      <c r="F56" s="201">
        <v>306</v>
      </c>
      <c r="G56" s="196">
        <f t="shared" si="0"/>
        <v>-38.895677999999975</v>
      </c>
    </row>
    <row r="57" spans="1:7" ht="14.25" customHeight="1">
      <c r="A57" s="209">
        <v>2011399</v>
      </c>
      <c r="B57" s="209" t="s">
        <v>168</v>
      </c>
      <c r="C57" s="205">
        <v>141.23840000000001</v>
      </c>
      <c r="D57" s="206"/>
      <c r="E57" s="205">
        <f t="shared" si="1"/>
        <v>141.23840000000001</v>
      </c>
      <c r="F57" s="201">
        <v>290</v>
      </c>
      <c r="G57" s="196">
        <f t="shared" si="0"/>
        <v>-148.76159999999999</v>
      </c>
    </row>
    <row r="58" spans="1:7">
      <c r="A58" s="208">
        <v>20126</v>
      </c>
      <c r="B58" s="208" t="s">
        <v>169</v>
      </c>
      <c r="C58" s="205">
        <v>361.651657</v>
      </c>
      <c r="D58" s="206"/>
      <c r="E58" s="205">
        <f t="shared" si="1"/>
        <v>361.651657</v>
      </c>
      <c r="F58" s="201">
        <v>374</v>
      </c>
      <c r="G58" s="196">
        <f t="shared" si="0"/>
        <v>-12.348343</v>
      </c>
    </row>
    <row r="59" spans="1:7" ht="14.25" customHeight="1">
      <c r="A59" s="209">
        <v>2012601</v>
      </c>
      <c r="B59" s="209" t="s">
        <v>135</v>
      </c>
      <c r="C59" s="205">
        <v>299.97165699999999</v>
      </c>
      <c r="D59" s="206"/>
      <c r="E59" s="205">
        <f t="shared" si="1"/>
        <v>299.97165699999999</v>
      </c>
      <c r="F59" s="201">
        <v>340</v>
      </c>
      <c r="G59" s="196">
        <f t="shared" si="0"/>
        <v>-40.028343000000007</v>
      </c>
    </row>
    <row r="60" spans="1:7" ht="14.25" customHeight="1">
      <c r="A60" s="209">
        <v>2012604</v>
      </c>
      <c r="B60" s="209" t="s">
        <v>170</v>
      </c>
      <c r="C60" s="205">
        <v>61.68</v>
      </c>
      <c r="D60" s="206"/>
      <c r="E60" s="205">
        <f t="shared" si="1"/>
        <v>61.68</v>
      </c>
      <c r="F60" s="201">
        <v>22</v>
      </c>
      <c r="G60" s="196">
        <f t="shared" si="0"/>
        <v>39.68</v>
      </c>
    </row>
    <row r="61" spans="1:7" s="213" customFormat="1" ht="14.25" customHeight="1">
      <c r="A61" s="209">
        <v>2012699</v>
      </c>
      <c r="B61" s="209" t="s">
        <v>588</v>
      </c>
      <c r="C61" s="210">
        <v>0</v>
      </c>
      <c r="D61" s="211"/>
      <c r="E61" s="205">
        <f t="shared" si="1"/>
        <v>0</v>
      </c>
      <c r="F61" s="212">
        <v>12</v>
      </c>
      <c r="G61" s="196">
        <f t="shared" si="0"/>
        <v>-12</v>
      </c>
    </row>
    <row r="62" spans="1:7">
      <c r="A62" s="208">
        <v>20128</v>
      </c>
      <c r="B62" s="208" t="s">
        <v>171</v>
      </c>
      <c r="C62" s="205">
        <v>119.950835</v>
      </c>
      <c r="D62" s="206"/>
      <c r="E62" s="205">
        <f t="shared" si="1"/>
        <v>119.950835</v>
      </c>
      <c r="F62" s="201">
        <v>166</v>
      </c>
      <c r="G62" s="196">
        <f t="shared" si="0"/>
        <v>-46.049165000000002</v>
      </c>
    </row>
    <row r="63" spans="1:7" ht="14.25" customHeight="1">
      <c r="A63" s="209">
        <v>2012801</v>
      </c>
      <c r="B63" s="209" t="s">
        <v>135</v>
      </c>
      <c r="C63" s="205">
        <v>92.530834999999996</v>
      </c>
      <c r="D63" s="206"/>
      <c r="E63" s="205">
        <f t="shared" si="1"/>
        <v>92.530834999999996</v>
      </c>
      <c r="F63" s="201">
        <v>97</v>
      </c>
      <c r="G63" s="196">
        <f t="shared" si="0"/>
        <v>-4.4691650000000038</v>
      </c>
    </row>
    <row r="64" spans="1:7" s="213" customFormat="1" ht="14.25" customHeight="1">
      <c r="A64" s="209">
        <v>2012850</v>
      </c>
      <c r="B64" s="209" t="s">
        <v>138</v>
      </c>
      <c r="C64" s="210">
        <v>0</v>
      </c>
      <c r="D64" s="211"/>
      <c r="E64" s="205">
        <f t="shared" si="1"/>
        <v>0</v>
      </c>
      <c r="F64" s="212">
        <v>28</v>
      </c>
      <c r="G64" s="196">
        <f t="shared" si="0"/>
        <v>-28</v>
      </c>
    </row>
    <row r="65" spans="1:7" ht="14.25" customHeight="1">
      <c r="A65" s="209">
        <v>2012899</v>
      </c>
      <c r="B65" s="209" t="s">
        <v>172</v>
      </c>
      <c r="C65" s="205">
        <v>27.42</v>
      </c>
      <c r="D65" s="206"/>
      <c r="E65" s="205">
        <f t="shared" si="1"/>
        <v>27.42</v>
      </c>
      <c r="F65" s="201">
        <v>41</v>
      </c>
      <c r="G65" s="196">
        <f t="shared" si="0"/>
        <v>-13.579999999999998</v>
      </c>
    </row>
    <row r="66" spans="1:7">
      <c r="A66" s="208">
        <v>20129</v>
      </c>
      <c r="B66" s="208" t="s">
        <v>173</v>
      </c>
      <c r="C66" s="205">
        <v>955.559753</v>
      </c>
      <c r="D66" s="206"/>
      <c r="E66" s="205">
        <f t="shared" si="1"/>
        <v>955.559753</v>
      </c>
      <c r="F66" s="201">
        <v>1027</v>
      </c>
      <c r="G66" s="196">
        <f t="shared" si="0"/>
        <v>-71.440246999999999</v>
      </c>
    </row>
    <row r="67" spans="1:7" ht="14.25" customHeight="1">
      <c r="A67" s="209">
        <v>2012901</v>
      </c>
      <c r="B67" s="209" t="s">
        <v>135</v>
      </c>
      <c r="C67" s="205">
        <v>155.83870999999999</v>
      </c>
      <c r="D67" s="206"/>
      <c r="E67" s="205">
        <f t="shared" si="1"/>
        <v>155.83870999999999</v>
      </c>
      <c r="F67" s="201">
        <v>204</v>
      </c>
      <c r="G67" s="196">
        <f t="shared" si="0"/>
        <v>-48.161290000000008</v>
      </c>
    </row>
    <row r="68" spans="1:7" ht="14.25" customHeight="1">
      <c r="A68" s="209">
        <v>2012906</v>
      </c>
      <c r="B68" s="209" t="s">
        <v>174</v>
      </c>
      <c r="C68" s="205">
        <v>120</v>
      </c>
      <c r="D68" s="206"/>
      <c r="E68" s="205">
        <f t="shared" si="1"/>
        <v>120</v>
      </c>
      <c r="F68" s="201">
        <v>1</v>
      </c>
      <c r="G68" s="196">
        <f t="shared" si="0"/>
        <v>119</v>
      </c>
    </row>
    <row r="69" spans="1:7" ht="14.25" customHeight="1">
      <c r="A69" s="209">
        <v>2012950</v>
      </c>
      <c r="B69" s="209" t="s">
        <v>138</v>
      </c>
      <c r="C69" s="205">
        <v>135.824274</v>
      </c>
      <c r="D69" s="206"/>
      <c r="E69" s="205">
        <f t="shared" si="1"/>
        <v>135.824274</v>
      </c>
      <c r="F69" s="201">
        <v>130</v>
      </c>
      <c r="G69" s="196">
        <f t="shared" si="0"/>
        <v>5.8242740000000026</v>
      </c>
    </row>
    <row r="70" spans="1:7" ht="14.25" customHeight="1">
      <c r="A70" s="209">
        <v>2012999</v>
      </c>
      <c r="B70" s="209" t="s">
        <v>175</v>
      </c>
      <c r="C70" s="205">
        <v>543.89676899999995</v>
      </c>
      <c r="D70" s="206"/>
      <c r="E70" s="205">
        <f t="shared" si="1"/>
        <v>543.89676899999995</v>
      </c>
      <c r="F70" s="201">
        <v>692</v>
      </c>
      <c r="G70" s="196">
        <f t="shared" ref="G70:G133" si="2">E70-F70</f>
        <v>-148.10323100000005</v>
      </c>
    </row>
    <row r="71" spans="1:7">
      <c r="A71" s="208">
        <v>20131</v>
      </c>
      <c r="B71" s="208" t="s">
        <v>176</v>
      </c>
      <c r="C71" s="205">
        <v>2250.2530470000002</v>
      </c>
      <c r="D71" s="206"/>
      <c r="E71" s="205">
        <f t="shared" ref="E71:E134" si="3">C71+D71</f>
        <v>2250.2530470000002</v>
      </c>
      <c r="F71" s="201">
        <v>2196</v>
      </c>
      <c r="G71" s="196">
        <f t="shared" si="2"/>
        <v>54.253047000000151</v>
      </c>
    </row>
    <row r="72" spans="1:7" ht="14.25" customHeight="1">
      <c r="A72" s="209">
        <v>2013101</v>
      </c>
      <c r="B72" s="209" t="s">
        <v>135</v>
      </c>
      <c r="C72" s="205">
        <v>650.08976099999995</v>
      </c>
      <c r="D72" s="206"/>
      <c r="E72" s="205">
        <f t="shared" si="3"/>
        <v>650.08976099999995</v>
      </c>
      <c r="F72" s="201">
        <v>654</v>
      </c>
      <c r="G72" s="196">
        <f t="shared" si="2"/>
        <v>-3.9102390000000469</v>
      </c>
    </row>
    <row r="73" spans="1:7" s="213" customFormat="1" ht="14.25" customHeight="1">
      <c r="A73" s="209">
        <v>2013103</v>
      </c>
      <c r="B73" s="209" t="s">
        <v>589</v>
      </c>
      <c r="C73" s="210">
        <v>0</v>
      </c>
      <c r="D73" s="211"/>
      <c r="E73" s="205">
        <f t="shared" si="3"/>
        <v>0</v>
      </c>
      <c r="F73" s="212">
        <v>19</v>
      </c>
      <c r="G73" s="196">
        <f t="shared" si="2"/>
        <v>-19</v>
      </c>
    </row>
    <row r="74" spans="1:7" ht="14.25" customHeight="1">
      <c r="A74" s="209">
        <v>2013150</v>
      </c>
      <c r="B74" s="209" t="s">
        <v>138</v>
      </c>
      <c r="C74" s="205">
        <v>197.253286</v>
      </c>
      <c r="D74" s="206"/>
      <c r="E74" s="205">
        <f t="shared" si="3"/>
        <v>197.253286</v>
      </c>
      <c r="F74" s="201">
        <v>273</v>
      </c>
      <c r="G74" s="196">
        <f t="shared" si="2"/>
        <v>-75.746713999999997</v>
      </c>
    </row>
    <row r="75" spans="1:7" ht="14.25" customHeight="1">
      <c r="A75" s="209">
        <v>2013199</v>
      </c>
      <c r="B75" s="209" t="s">
        <v>177</v>
      </c>
      <c r="C75" s="205">
        <v>1402.91</v>
      </c>
      <c r="D75" s="206"/>
      <c r="E75" s="205">
        <f t="shared" si="3"/>
        <v>1402.91</v>
      </c>
      <c r="F75" s="201">
        <v>1250</v>
      </c>
      <c r="G75" s="196">
        <f t="shared" si="2"/>
        <v>152.91000000000008</v>
      </c>
    </row>
    <row r="76" spans="1:7">
      <c r="A76" s="208">
        <v>20132</v>
      </c>
      <c r="B76" s="208" t="s">
        <v>178</v>
      </c>
      <c r="C76" s="205">
        <v>1280.5660559999999</v>
      </c>
      <c r="D76" s="206"/>
      <c r="E76" s="205">
        <f t="shared" si="3"/>
        <v>1280.5660559999999</v>
      </c>
      <c r="F76" s="201">
        <v>1268</v>
      </c>
      <c r="G76" s="196">
        <f t="shared" si="2"/>
        <v>12.56605599999989</v>
      </c>
    </row>
    <row r="77" spans="1:7" ht="14.25" customHeight="1">
      <c r="A77" s="209">
        <v>2013201</v>
      </c>
      <c r="B77" s="209" t="s">
        <v>135</v>
      </c>
      <c r="C77" s="205">
        <v>680.127656</v>
      </c>
      <c r="D77" s="206"/>
      <c r="E77" s="205">
        <f t="shared" si="3"/>
        <v>680.127656</v>
      </c>
      <c r="F77" s="201">
        <v>725</v>
      </c>
      <c r="G77" s="196">
        <f t="shared" si="2"/>
        <v>-44.872343999999998</v>
      </c>
    </row>
    <row r="78" spans="1:7" ht="14.25" customHeight="1">
      <c r="A78" s="209">
        <v>2013202</v>
      </c>
      <c r="B78" s="209" t="s">
        <v>145</v>
      </c>
      <c r="C78" s="205">
        <v>262.27</v>
      </c>
      <c r="D78" s="206"/>
      <c r="E78" s="205">
        <f t="shared" si="3"/>
        <v>262.27</v>
      </c>
      <c r="F78" s="201">
        <v>0</v>
      </c>
      <c r="G78" s="196">
        <f t="shared" si="2"/>
        <v>262.27</v>
      </c>
    </row>
    <row r="79" spans="1:7" ht="14.25" customHeight="1">
      <c r="A79" s="209">
        <v>2013204</v>
      </c>
      <c r="B79" s="209" t="s">
        <v>179</v>
      </c>
      <c r="C79" s="205">
        <v>60</v>
      </c>
      <c r="D79" s="206"/>
      <c r="E79" s="205">
        <f t="shared" si="3"/>
        <v>60</v>
      </c>
      <c r="F79" s="201">
        <v>53</v>
      </c>
      <c r="G79" s="196">
        <f t="shared" si="2"/>
        <v>7</v>
      </c>
    </row>
    <row r="80" spans="1:7" ht="14.25" customHeight="1">
      <c r="A80" s="209">
        <v>2013250</v>
      </c>
      <c r="B80" s="209" t="s">
        <v>138</v>
      </c>
      <c r="C80" s="205">
        <v>91.028400000000005</v>
      </c>
      <c r="D80" s="206"/>
      <c r="E80" s="205">
        <f t="shared" si="3"/>
        <v>91.028400000000005</v>
      </c>
      <c r="F80" s="201">
        <v>103</v>
      </c>
      <c r="G80" s="196">
        <f t="shared" si="2"/>
        <v>-11.971599999999995</v>
      </c>
    </row>
    <row r="81" spans="1:7" ht="14.25" customHeight="1">
      <c r="A81" s="209">
        <v>2013299</v>
      </c>
      <c r="B81" s="209" t="s">
        <v>180</v>
      </c>
      <c r="C81" s="205">
        <v>187.14</v>
      </c>
      <c r="D81" s="206"/>
      <c r="E81" s="205">
        <f t="shared" si="3"/>
        <v>187.14</v>
      </c>
      <c r="F81" s="201">
        <v>387</v>
      </c>
      <c r="G81" s="196">
        <f t="shared" si="2"/>
        <v>-199.86</v>
      </c>
    </row>
    <row r="82" spans="1:7">
      <c r="A82" s="208">
        <v>20133</v>
      </c>
      <c r="B82" s="208" t="s">
        <v>181</v>
      </c>
      <c r="C82" s="205">
        <v>560.01140799999996</v>
      </c>
      <c r="D82" s="206"/>
      <c r="E82" s="205">
        <f t="shared" si="3"/>
        <v>560.01140799999996</v>
      </c>
      <c r="F82" s="201">
        <v>745</v>
      </c>
      <c r="G82" s="196">
        <f t="shared" si="2"/>
        <v>-184.98859200000004</v>
      </c>
    </row>
    <row r="83" spans="1:7" ht="14.25" customHeight="1">
      <c r="A83" s="209">
        <v>2013301</v>
      </c>
      <c r="B83" s="209" t="s">
        <v>135</v>
      </c>
      <c r="C83" s="205">
        <v>237.94418400000001</v>
      </c>
      <c r="D83" s="206"/>
      <c r="E83" s="205">
        <f t="shared" si="3"/>
        <v>237.94418400000001</v>
      </c>
      <c r="F83" s="201">
        <v>271</v>
      </c>
      <c r="G83" s="196">
        <f t="shared" si="2"/>
        <v>-33.055815999999993</v>
      </c>
    </row>
    <row r="84" spans="1:7" ht="14.25" customHeight="1">
      <c r="A84" s="209">
        <v>2013350</v>
      </c>
      <c r="B84" s="209" t="s">
        <v>138</v>
      </c>
      <c r="C84" s="205">
        <v>322.06722400000001</v>
      </c>
      <c r="D84" s="206"/>
      <c r="E84" s="205">
        <f t="shared" si="3"/>
        <v>322.06722400000001</v>
      </c>
      <c r="F84" s="201">
        <v>360</v>
      </c>
      <c r="G84" s="196">
        <f t="shared" si="2"/>
        <v>-37.93277599999999</v>
      </c>
    </row>
    <row r="85" spans="1:7" s="213" customFormat="1" ht="14.25" customHeight="1">
      <c r="A85" s="209">
        <v>2013399</v>
      </c>
      <c r="B85" s="209" t="s">
        <v>590</v>
      </c>
      <c r="C85" s="210">
        <v>0</v>
      </c>
      <c r="D85" s="211"/>
      <c r="E85" s="205">
        <f t="shared" si="3"/>
        <v>0</v>
      </c>
      <c r="F85" s="212">
        <v>114</v>
      </c>
      <c r="G85" s="196">
        <f t="shared" si="2"/>
        <v>-114</v>
      </c>
    </row>
    <row r="86" spans="1:7">
      <c r="A86" s="208">
        <v>20134</v>
      </c>
      <c r="B86" s="208" t="s">
        <v>182</v>
      </c>
      <c r="C86" s="205">
        <v>457.21380399999998</v>
      </c>
      <c r="D86" s="206"/>
      <c r="E86" s="205">
        <f t="shared" si="3"/>
        <v>457.21380399999998</v>
      </c>
      <c r="F86" s="201">
        <v>351</v>
      </c>
      <c r="G86" s="196">
        <f t="shared" si="2"/>
        <v>106.21380399999998</v>
      </c>
    </row>
    <row r="87" spans="1:7" ht="14.25" customHeight="1">
      <c r="A87" s="209">
        <v>2013401</v>
      </c>
      <c r="B87" s="209" t="s">
        <v>135</v>
      </c>
      <c r="C87" s="205">
        <v>265.87380400000001</v>
      </c>
      <c r="D87" s="206"/>
      <c r="E87" s="205">
        <f t="shared" si="3"/>
        <v>265.87380400000001</v>
      </c>
      <c r="F87" s="201">
        <v>277</v>
      </c>
      <c r="G87" s="196">
        <f t="shared" si="2"/>
        <v>-11.126195999999993</v>
      </c>
    </row>
    <row r="88" spans="1:7" ht="14.25" customHeight="1">
      <c r="A88" s="209">
        <v>2013499</v>
      </c>
      <c r="B88" s="209" t="s">
        <v>183</v>
      </c>
      <c r="C88" s="205">
        <v>191.34</v>
      </c>
      <c r="D88" s="206"/>
      <c r="E88" s="205">
        <f t="shared" si="3"/>
        <v>191.34</v>
      </c>
      <c r="F88" s="201">
        <v>74</v>
      </c>
      <c r="G88" s="196">
        <f t="shared" si="2"/>
        <v>117.34</v>
      </c>
    </row>
    <row r="89" spans="1:7">
      <c r="A89" s="208">
        <v>20136</v>
      </c>
      <c r="B89" s="208" t="s">
        <v>184</v>
      </c>
      <c r="C89" s="205">
        <v>629.04128200000002</v>
      </c>
      <c r="D89" s="206"/>
      <c r="E89" s="205">
        <f t="shared" si="3"/>
        <v>629.04128200000002</v>
      </c>
      <c r="F89" s="201">
        <v>430</v>
      </c>
      <c r="G89" s="196">
        <f t="shared" si="2"/>
        <v>199.04128200000002</v>
      </c>
    </row>
    <row r="90" spans="1:7" ht="14.25" customHeight="1">
      <c r="A90" s="209">
        <v>2013601</v>
      </c>
      <c r="B90" s="209" t="s">
        <v>135</v>
      </c>
      <c r="C90" s="205">
        <v>186.77128200000001</v>
      </c>
      <c r="D90" s="206"/>
      <c r="E90" s="205">
        <f t="shared" si="3"/>
        <v>186.77128200000001</v>
      </c>
      <c r="F90" s="201">
        <v>214</v>
      </c>
      <c r="G90" s="196">
        <f t="shared" si="2"/>
        <v>-27.228717999999986</v>
      </c>
    </row>
    <row r="91" spans="1:7" ht="14.25" customHeight="1">
      <c r="A91" s="209">
        <v>2013699</v>
      </c>
      <c r="B91" s="209" t="s">
        <v>184</v>
      </c>
      <c r="C91" s="205">
        <v>442.27</v>
      </c>
      <c r="D91" s="206"/>
      <c r="E91" s="205">
        <f t="shared" si="3"/>
        <v>442.27</v>
      </c>
      <c r="F91" s="201">
        <v>216</v>
      </c>
      <c r="G91" s="196">
        <f t="shared" si="2"/>
        <v>226.26999999999998</v>
      </c>
    </row>
    <row r="92" spans="1:7">
      <c r="A92" s="208">
        <v>20138</v>
      </c>
      <c r="B92" s="208" t="s">
        <v>185</v>
      </c>
      <c r="C92" s="205">
        <v>4222.3190890000005</v>
      </c>
      <c r="D92" s="206"/>
      <c r="E92" s="205">
        <f t="shared" si="3"/>
        <v>4222.3190890000005</v>
      </c>
      <c r="F92" s="201">
        <v>3214</v>
      </c>
      <c r="G92" s="196">
        <f t="shared" si="2"/>
        <v>1008.3190890000005</v>
      </c>
    </row>
    <row r="93" spans="1:7" ht="14.25" customHeight="1">
      <c r="A93" s="209">
        <v>2013801</v>
      </c>
      <c r="B93" s="209" t="s">
        <v>135</v>
      </c>
      <c r="C93" s="205">
        <v>3969.1792989999999</v>
      </c>
      <c r="D93" s="206"/>
      <c r="E93" s="205">
        <f t="shared" si="3"/>
        <v>3969.1792989999999</v>
      </c>
      <c r="F93" s="201">
        <v>3070</v>
      </c>
      <c r="G93" s="196">
        <f t="shared" si="2"/>
        <v>899.1792989999999</v>
      </c>
    </row>
    <row r="94" spans="1:7" ht="14.25" customHeight="1">
      <c r="A94" s="209">
        <v>2013810</v>
      </c>
      <c r="B94" s="209" t="s">
        <v>186</v>
      </c>
      <c r="C94" s="205">
        <v>8</v>
      </c>
      <c r="D94" s="206"/>
      <c r="E94" s="205">
        <f t="shared" si="3"/>
        <v>8</v>
      </c>
      <c r="F94" s="201">
        <v>0</v>
      </c>
      <c r="G94" s="196">
        <f t="shared" si="2"/>
        <v>8</v>
      </c>
    </row>
    <row r="95" spans="1:7" ht="14.25" customHeight="1">
      <c r="A95" s="209">
        <v>2013812</v>
      </c>
      <c r="B95" s="209" t="s">
        <v>187</v>
      </c>
      <c r="C95" s="205">
        <v>33</v>
      </c>
      <c r="D95" s="206"/>
      <c r="E95" s="205">
        <f t="shared" si="3"/>
        <v>33</v>
      </c>
      <c r="F95" s="201">
        <v>12</v>
      </c>
      <c r="G95" s="196">
        <f t="shared" si="2"/>
        <v>21</v>
      </c>
    </row>
    <row r="96" spans="1:7" ht="14.25" customHeight="1">
      <c r="A96" s="209">
        <v>2013814</v>
      </c>
      <c r="B96" s="209" t="s">
        <v>188</v>
      </c>
      <c r="C96" s="205">
        <v>3.8</v>
      </c>
      <c r="D96" s="206"/>
      <c r="E96" s="205">
        <f t="shared" si="3"/>
        <v>3.8</v>
      </c>
      <c r="F96" s="201">
        <v>1</v>
      </c>
      <c r="G96" s="196">
        <f t="shared" si="2"/>
        <v>2.8</v>
      </c>
    </row>
    <row r="97" spans="1:7" ht="14.25" customHeight="1">
      <c r="A97" s="209">
        <v>2013815</v>
      </c>
      <c r="B97" s="209" t="s">
        <v>189</v>
      </c>
      <c r="C97" s="205">
        <v>3</v>
      </c>
      <c r="D97" s="206"/>
      <c r="E97" s="205">
        <f t="shared" si="3"/>
        <v>3</v>
      </c>
      <c r="F97" s="201">
        <v>2</v>
      </c>
      <c r="G97" s="196">
        <f t="shared" si="2"/>
        <v>1</v>
      </c>
    </row>
    <row r="98" spans="1:7" ht="14.25" customHeight="1">
      <c r="A98" s="209">
        <v>2013816</v>
      </c>
      <c r="B98" s="209" t="s">
        <v>190</v>
      </c>
      <c r="C98" s="205">
        <v>141</v>
      </c>
      <c r="D98" s="206"/>
      <c r="E98" s="205">
        <f t="shared" si="3"/>
        <v>141</v>
      </c>
      <c r="F98" s="201">
        <v>49</v>
      </c>
      <c r="G98" s="196">
        <f t="shared" si="2"/>
        <v>92</v>
      </c>
    </row>
    <row r="99" spans="1:7" ht="14.25" customHeight="1">
      <c r="A99" s="209">
        <v>2013850</v>
      </c>
      <c r="B99" s="209" t="s">
        <v>138</v>
      </c>
      <c r="C99" s="205">
        <v>60.339790000000001</v>
      </c>
      <c r="D99" s="206"/>
      <c r="E99" s="205">
        <f t="shared" si="3"/>
        <v>60.339790000000001</v>
      </c>
      <c r="F99" s="201">
        <v>66</v>
      </c>
      <c r="G99" s="196">
        <f t="shared" si="2"/>
        <v>-5.6602099999999993</v>
      </c>
    </row>
    <row r="100" spans="1:7" ht="14.25" customHeight="1">
      <c r="A100" s="209">
        <v>2013899</v>
      </c>
      <c r="B100" s="209" t="s">
        <v>191</v>
      </c>
      <c r="C100" s="205">
        <v>4</v>
      </c>
      <c r="D100" s="206"/>
      <c r="E100" s="205">
        <f t="shared" si="3"/>
        <v>4</v>
      </c>
      <c r="F100" s="201">
        <v>14</v>
      </c>
      <c r="G100" s="196">
        <f t="shared" si="2"/>
        <v>-10</v>
      </c>
    </row>
    <row r="101" spans="1:7">
      <c r="A101" s="208">
        <v>20199</v>
      </c>
      <c r="B101" s="208" t="s">
        <v>192</v>
      </c>
      <c r="C101" s="205">
        <v>2197.8614619999998</v>
      </c>
      <c r="D101" s="206"/>
      <c r="E101" s="205">
        <f t="shared" si="3"/>
        <v>2197.8614619999998</v>
      </c>
      <c r="F101" s="201">
        <v>1003</v>
      </c>
      <c r="G101" s="196">
        <f t="shared" si="2"/>
        <v>1194.8614619999998</v>
      </c>
    </row>
    <row r="102" spans="1:7" ht="0.45" customHeight="1">
      <c r="A102" s="209">
        <v>2019999</v>
      </c>
      <c r="B102" s="209" t="s">
        <v>192</v>
      </c>
      <c r="C102" s="205">
        <v>2197.8614619999998</v>
      </c>
      <c r="D102" s="206"/>
      <c r="E102" s="205">
        <f t="shared" si="3"/>
        <v>2197.8614619999998</v>
      </c>
      <c r="F102" s="201">
        <v>1003</v>
      </c>
      <c r="G102" s="196">
        <f t="shared" si="2"/>
        <v>1194.8614619999998</v>
      </c>
    </row>
    <row r="103" spans="1:7">
      <c r="A103" s="204">
        <v>203</v>
      </c>
      <c r="B103" s="204" t="s">
        <v>9</v>
      </c>
      <c r="C103" s="205">
        <v>511.38174800000002</v>
      </c>
      <c r="D103" s="206">
        <f>D104+D106</f>
        <v>0</v>
      </c>
      <c r="E103" s="205">
        <f>E104+E106</f>
        <v>511.38174800000002</v>
      </c>
      <c r="F103" s="196">
        <v>503</v>
      </c>
      <c r="G103" s="196">
        <f>E103-F103</f>
        <v>8.381748000000016</v>
      </c>
    </row>
    <row r="104" spans="1:7">
      <c r="A104" s="208">
        <v>20306</v>
      </c>
      <c r="B104" s="208" t="s">
        <v>193</v>
      </c>
      <c r="C104" s="205">
        <v>2</v>
      </c>
      <c r="D104" s="206"/>
      <c r="E104" s="205">
        <f t="shared" si="3"/>
        <v>2</v>
      </c>
      <c r="F104" s="201">
        <v>2</v>
      </c>
      <c r="G104" s="196">
        <f t="shared" si="2"/>
        <v>0</v>
      </c>
    </row>
    <row r="105" spans="1:7" ht="14.25" customHeight="1">
      <c r="A105" s="209">
        <v>2030607</v>
      </c>
      <c r="B105" s="209" t="s">
        <v>194</v>
      </c>
      <c r="C105" s="205">
        <v>2</v>
      </c>
      <c r="D105" s="206"/>
      <c r="E105" s="205">
        <f t="shared" si="3"/>
        <v>2</v>
      </c>
      <c r="F105" s="201">
        <v>2</v>
      </c>
      <c r="G105" s="196">
        <f t="shared" si="2"/>
        <v>0</v>
      </c>
    </row>
    <row r="106" spans="1:7">
      <c r="A106" s="208">
        <v>20399</v>
      </c>
      <c r="B106" s="208" t="s">
        <v>195</v>
      </c>
      <c r="C106" s="205">
        <v>509.38174800000002</v>
      </c>
      <c r="D106" s="206"/>
      <c r="E106" s="205">
        <f t="shared" si="3"/>
        <v>509.38174800000002</v>
      </c>
      <c r="F106" s="201">
        <v>501</v>
      </c>
      <c r="G106" s="196">
        <f t="shared" si="2"/>
        <v>8.381748000000016</v>
      </c>
    </row>
    <row r="107" spans="1:7" ht="14.25" customHeight="1">
      <c r="A107" s="209">
        <v>2039999</v>
      </c>
      <c r="B107" s="209" t="s">
        <v>195</v>
      </c>
      <c r="C107" s="205">
        <v>509.38174800000002</v>
      </c>
      <c r="D107" s="206"/>
      <c r="E107" s="205">
        <f t="shared" si="3"/>
        <v>509.38174800000002</v>
      </c>
      <c r="F107" s="201">
        <v>501</v>
      </c>
      <c r="G107" s="196">
        <f t="shared" si="2"/>
        <v>8.381748000000016</v>
      </c>
    </row>
    <row r="108" spans="1:7">
      <c r="A108" s="204">
        <v>204</v>
      </c>
      <c r="B108" s="204" t="s">
        <v>10</v>
      </c>
      <c r="C108" s="205">
        <v>22511.224801</v>
      </c>
      <c r="D108" s="206">
        <f>D109+D113+D119</f>
        <v>0</v>
      </c>
      <c r="E108" s="205">
        <f>E109+E113+E119</f>
        <v>22511.224801</v>
      </c>
      <c r="F108" s="196">
        <v>22415</v>
      </c>
      <c r="G108" s="196">
        <f>E108-F108</f>
        <v>96.224801000000298</v>
      </c>
    </row>
    <row r="109" spans="1:7">
      <c r="A109" s="208">
        <v>20402</v>
      </c>
      <c r="B109" s="208" t="s">
        <v>196</v>
      </c>
      <c r="C109" s="205">
        <v>19452.564128999999</v>
      </c>
      <c r="D109" s="206"/>
      <c r="E109" s="205">
        <f t="shared" si="3"/>
        <v>19452.564128999999</v>
      </c>
      <c r="F109" s="201">
        <v>20043</v>
      </c>
      <c r="G109" s="196">
        <f t="shared" si="2"/>
        <v>-590.4358710000015</v>
      </c>
    </row>
    <row r="110" spans="1:7" ht="14.25" customHeight="1">
      <c r="A110" s="209">
        <v>2040201</v>
      </c>
      <c r="B110" s="209" t="s">
        <v>135</v>
      </c>
      <c r="C110" s="205">
        <v>11823.200929000001</v>
      </c>
      <c r="D110" s="206"/>
      <c r="E110" s="205">
        <f t="shared" si="3"/>
        <v>11823.200929000001</v>
      </c>
      <c r="F110" s="201">
        <v>11887</v>
      </c>
      <c r="G110" s="196">
        <f t="shared" si="2"/>
        <v>-63.799070999999458</v>
      </c>
    </row>
    <row r="111" spans="1:7" ht="14.25" customHeight="1">
      <c r="A111" s="209">
        <v>2040220</v>
      </c>
      <c r="B111" s="209" t="s">
        <v>197</v>
      </c>
      <c r="C111" s="205">
        <v>3696.2</v>
      </c>
      <c r="D111" s="206"/>
      <c r="E111" s="205">
        <f t="shared" si="3"/>
        <v>3696.2</v>
      </c>
      <c r="F111" s="201">
        <v>3696</v>
      </c>
      <c r="G111" s="196">
        <f t="shared" si="2"/>
        <v>0.1999999999998181</v>
      </c>
    </row>
    <row r="112" spans="1:7" ht="14.25" customHeight="1">
      <c r="A112" s="209">
        <v>2040299</v>
      </c>
      <c r="B112" s="209" t="s">
        <v>198</v>
      </c>
      <c r="C112" s="205">
        <v>3933.1632</v>
      </c>
      <c r="D112" s="206"/>
      <c r="E112" s="205">
        <f t="shared" si="3"/>
        <v>3933.1632</v>
      </c>
      <c r="F112" s="201">
        <v>4460</v>
      </c>
      <c r="G112" s="196">
        <f t="shared" si="2"/>
        <v>-526.83680000000004</v>
      </c>
    </row>
    <row r="113" spans="1:7">
      <c r="A113" s="208">
        <v>20406</v>
      </c>
      <c r="B113" s="208" t="s">
        <v>199</v>
      </c>
      <c r="C113" s="205">
        <v>2425.9613490000002</v>
      </c>
      <c r="D113" s="206"/>
      <c r="E113" s="205">
        <f t="shared" si="3"/>
        <v>2425.9613490000002</v>
      </c>
      <c r="F113" s="201">
        <v>1853</v>
      </c>
      <c r="G113" s="196">
        <f t="shared" si="2"/>
        <v>572.96134900000015</v>
      </c>
    </row>
    <row r="114" spans="1:7" ht="14.25" customHeight="1">
      <c r="A114" s="209">
        <v>2040601</v>
      </c>
      <c r="B114" s="209" t="s">
        <v>135</v>
      </c>
      <c r="C114" s="205">
        <v>1262.4665339999999</v>
      </c>
      <c r="D114" s="206"/>
      <c r="E114" s="205">
        <f t="shared" si="3"/>
        <v>1262.4665339999999</v>
      </c>
      <c r="F114" s="201">
        <v>1276</v>
      </c>
      <c r="G114" s="196">
        <f t="shared" si="2"/>
        <v>-13.533466000000089</v>
      </c>
    </row>
    <row r="115" spans="1:7" ht="14.25" customHeight="1">
      <c r="A115" s="209">
        <v>2040604</v>
      </c>
      <c r="B115" s="209" t="s">
        <v>200</v>
      </c>
      <c r="C115" s="205">
        <v>756</v>
      </c>
      <c r="D115" s="206"/>
      <c r="E115" s="205">
        <f t="shared" si="3"/>
        <v>756</v>
      </c>
      <c r="F115" s="201">
        <v>161</v>
      </c>
      <c r="G115" s="196">
        <f t="shared" si="2"/>
        <v>595</v>
      </c>
    </row>
    <row r="116" spans="1:7" ht="14.25" customHeight="1">
      <c r="A116" s="209">
        <v>2040610</v>
      </c>
      <c r="B116" s="209" t="s">
        <v>201</v>
      </c>
      <c r="C116" s="205">
        <v>122.88</v>
      </c>
      <c r="D116" s="206"/>
      <c r="E116" s="205">
        <f t="shared" si="3"/>
        <v>122.88</v>
      </c>
      <c r="F116" s="201">
        <v>123</v>
      </c>
      <c r="G116" s="196">
        <f t="shared" si="2"/>
        <v>-0.12000000000000455</v>
      </c>
    </row>
    <row r="117" spans="1:7" ht="14.25" customHeight="1">
      <c r="A117" s="209">
        <v>2040650</v>
      </c>
      <c r="B117" s="209" t="s">
        <v>138</v>
      </c>
      <c r="C117" s="205">
        <v>214.61481499999999</v>
      </c>
      <c r="D117" s="206"/>
      <c r="E117" s="205">
        <f t="shared" si="3"/>
        <v>214.61481499999999</v>
      </c>
      <c r="F117" s="201">
        <v>228</v>
      </c>
      <c r="G117" s="196">
        <f t="shared" si="2"/>
        <v>-13.385185000000007</v>
      </c>
    </row>
    <row r="118" spans="1:7" ht="14.25" customHeight="1">
      <c r="A118" s="209">
        <v>2040699</v>
      </c>
      <c r="B118" s="209" t="s">
        <v>202</v>
      </c>
      <c r="C118" s="205">
        <v>70</v>
      </c>
      <c r="D118" s="206"/>
      <c r="E118" s="205">
        <f t="shared" si="3"/>
        <v>70</v>
      </c>
      <c r="F118" s="201">
        <v>65</v>
      </c>
      <c r="G118" s="196">
        <f t="shared" si="2"/>
        <v>5</v>
      </c>
    </row>
    <row r="119" spans="1:7">
      <c r="A119" s="208">
        <v>20499</v>
      </c>
      <c r="B119" s="208" t="s">
        <v>203</v>
      </c>
      <c r="C119" s="205">
        <v>632.69932300000005</v>
      </c>
      <c r="D119" s="206"/>
      <c r="E119" s="205">
        <f t="shared" si="3"/>
        <v>632.69932300000005</v>
      </c>
      <c r="F119" s="201">
        <v>519</v>
      </c>
      <c r="G119" s="196">
        <f t="shared" si="2"/>
        <v>113.69932300000005</v>
      </c>
    </row>
    <row r="120" spans="1:7" ht="14.25" customHeight="1">
      <c r="A120" s="209">
        <v>2049999</v>
      </c>
      <c r="B120" s="209" t="s">
        <v>203</v>
      </c>
      <c r="C120" s="205">
        <v>632.69932300000005</v>
      </c>
      <c r="D120" s="206"/>
      <c r="E120" s="205">
        <f t="shared" si="3"/>
        <v>632.69932300000005</v>
      </c>
      <c r="F120" s="201">
        <v>519</v>
      </c>
      <c r="G120" s="196">
        <f t="shared" si="2"/>
        <v>113.69932300000005</v>
      </c>
    </row>
    <row r="121" spans="1:7">
      <c r="A121" s="204">
        <v>205</v>
      </c>
      <c r="B121" s="204" t="s">
        <v>11</v>
      </c>
      <c r="C121" s="205">
        <v>147288.520727</v>
      </c>
      <c r="D121" s="206">
        <f>D122+D125+D131+D136+D139+D142</f>
        <v>0</v>
      </c>
      <c r="E121" s="205">
        <f>E122+E125+E131+E136+E139+E142</f>
        <v>147288.520727</v>
      </c>
      <c r="F121" s="196">
        <v>151221</v>
      </c>
      <c r="G121" s="196">
        <f>E121-F121</f>
        <v>-3932.4792730000045</v>
      </c>
    </row>
    <row r="122" spans="1:7">
      <c r="A122" s="208">
        <v>20501</v>
      </c>
      <c r="B122" s="208" t="s">
        <v>204</v>
      </c>
      <c r="C122" s="205">
        <v>881.39084600000001</v>
      </c>
      <c r="D122" s="206"/>
      <c r="E122" s="205">
        <f t="shared" si="3"/>
        <v>881.39084600000001</v>
      </c>
      <c r="F122" s="201">
        <v>1141</v>
      </c>
      <c r="G122" s="196">
        <f t="shared" si="2"/>
        <v>-259.60915399999999</v>
      </c>
    </row>
    <row r="123" spans="1:7" ht="14.25" customHeight="1">
      <c r="A123" s="209">
        <v>2050101</v>
      </c>
      <c r="B123" s="209" t="s">
        <v>135</v>
      </c>
      <c r="C123" s="205">
        <v>346.25757399999998</v>
      </c>
      <c r="D123" s="206"/>
      <c r="E123" s="205">
        <f t="shared" si="3"/>
        <v>346.25757399999998</v>
      </c>
      <c r="F123" s="201">
        <v>383</v>
      </c>
      <c r="G123" s="196">
        <f t="shared" si="2"/>
        <v>-36.742426000000023</v>
      </c>
    </row>
    <row r="124" spans="1:7" ht="14.25" customHeight="1">
      <c r="A124" s="209">
        <v>2050199</v>
      </c>
      <c r="B124" s="209" t="s">
        <v>205</v>
      </c>
      <c r="C124" s="205">
        <v>535.13327200000003</v>
      </c>
      <c r="D124" s="206"/>
      <c r="E124" s="205">
        <f t="shared" si="3"/>
        <v>535.13327200000003</v>
      </c>
      <c r="F124" s="201">
        <v>758</v>
      </c>
      <c r="G124" s="196">
        <f t="shared" si="2"/>
        <v>-222.86672799999997</v>
      </c>
    </row>
    <row r="125" spans="1:7">
      <c r="A125" s="208">
        <v>20502</v>
      </c>
      <c r="B125" s="208" t="s">
        <v>206</v>
      </c>
      <c r="C125" s="205">
        <v>138545.298801</v>
      </c>
      <c r="D125" s="206"/>
      <c r="E125" s="205">
        <f t="shared" si="3"/>
        <v>138545.298801</v>
      </c>
      <c r="F125" s="201">
        <v>137631</v>
      </c>
      <c r="G125" s="196">
        <f t="shared" si="2"/>
        <v>914.29880099999718</v>
      </c>
    </row>
    <row r="126" spans="1:7" ht="14.25" customHeight="1">
      <c r="A126" s="209">
        <v>2050201</v>
      </c>
      <c r="B126" s="209" t="s">
        <v>207</v>
      </c>
      <c r="C126" s="205">
        <v>5288.4928090000003</v>
      </c>
      <c r="D126" s="206"/>
      <c r="E126" s="205">
        <f t="shared" si="3"/>
        <v>5288.4928090000003</v>
      </c>
      <c r="F126" s="201">
        <v>5205</v>
      </c>
      <c r="G126" s="196">
        <f t="shared" si="2"/>
        <v>83.492809000000307</v>
      </c>
    </row>
    <row r="127" spans="1:7" ht="14.25" customHeight="1">
      <c r="A127" s="209">
        <v>2050202</v>
      </c>
      <c r="B127" s="209" t="s">
        <v>208</v>
      </c>
      <c r="C127" s="205">
        <v>62282.596447000004</v>
      </c>
      <c r="D127" s="206"/>
      <c r="E127" s="205">
        <f t="shared" si="3"/>
        <v>62282.596447000004</v>
      </c>
      <c r="F127" s="201">
        <v>64548</v>
      </c>
      <c r="G127" s="196">
        <f t="shared" si="2"/>
        <v>-2265.4035529999965</v>
      </c>
    </row>
    <row r="128" spans="1:7" ht="14.25" customHeight="1">
      <c r="A128" s="209">
        <v>2050203</v>
      </c>
      <c r="B128" s="209" t="s">
        <v>209</v>
      </c>
      <c r="C128" s="205">
        <v>47529.682124999999</v>
      </c>
      <c r="D128" s="206"/>
      <c r="E128" s="205">
        <f t="shared" si="3"/>
        <v>47529.682124999999</v>
      </c>
      <c r="F128" s="201">
        <v>45325</v>
      </c>
      <c r="G128" s="196">
        <f t="shared" si="2"/>
        <v>2204.6821249999994</v>
      </c>
    </row>
    <row r="129" spans="1:7" ht="14.25" customHeight="1">
      <c r="A129" s="209">
        <v>2050204</v>
      </c>
      <c r="B129" s="209" t="s">
        <v>210</v>
      </c>
      <c r="C129" s="205">
        <v>23434.527419999999</v>
      </c>
      <c r="D129" s="206"/>
      <c r="E129" s="205">
        <f t="shared" si="3"/>
        <v>23434.527419999999</v>
      </c>
      <c r="F129" s="201">
        <v>22543</v>
      </c>
      <c r="G129" s="196">
        <f t="shared" si="2"/>
        <v>891.52741999999853</v>
      </c>
    </row>
    <row r="130" spans="1:7" ht="14.25" customHeight="1">
      <c r="A130" s="209">
        <v>2050299</v>
      </c>
      <c r="B130" s="209" t="s">
        <v>211</v>
      </c>
      <c r="C130" s="205">
        <v>10</v>
      </c>
      <c r="D130" s="206"/>
      <c r="E130" s="205">
        <f t="shared" si="3"/>
        <v>10</v>
      </c>
      <c r="F130" s="201">
        <v>10</v>
      </c>
      <c r="G130" s="196">
        <f t="shared" si="2"/>
        <v>0</v>
      </c>
    </row>
    <row r="131" spans="1:7">
      <c r="A131" s="208">
        <v>20503</v>
      </c>
      <c r="B131" s="208" t="s">
        <v>212</v>
      </c>
      <c r="C131" s="205">
        <v>5527.8368010000004</v>
      </c>
      <c r="D131" s="206"/>
      <c r="E131" s="205">
        <f t="shared" si="3"/>
        <v>5527.8368010000004</v>
      </c>
      <c r="F131" s="201">
        <v>6119</v>
      </c>
      <c r="G131" s="196">
        <f t="shared" si="2"/>
        <v>-591.16319899999962</v>
      </c>
    </row>
    <row r="132" spans="1:7" ht="14.25" customHeight="1">
      <c r="A132" s="209">
        <v>2050301</v>
      </c>
      <c r="B132" s="209" t="s">
        <v>213</v>
      </c>
      <c r="C132" s="205">
        <v>488</v>
      </c>
      <c r="D132" s="206"/>
      <c r="E132" s="205">
        <f t="shared" si="3"/>
        <v>488</v>
      </c>
      <c r="F132" s="201">
        <v>0</v>
      </c>
      <c r="G132" s="196">
        <f t="shared" si="2"/>
        <v>488</v>
      </c>
    </row>
    <row r="133" spans="1:7" ht="14.25" customHeight="1">
      <c r="A133" s="209">
        <v>2050302</v>
      </c>
      <c r="B133" s="209" t="s">
        <v>214</v>
      </c>
      <c r="C133" s="205">
        <v>5021.8368010000004</v>
      </c>
      <c r="D133" s="206"/>
      <c r="E133" s="205">
        <f t="shared" si="3"/>
        <v>5021.8368010000004</v>
      </c>
      <c r="F133" s="201">
        <v>5984</v>
      </c>
      <c r="G133" s="196">
        <f t="shared" si="2"/>
        <v>-962.16319899999962</v>
      </c>
    </row>
    <row r="134" spans="1:7" ht="14.25" customHeight="1">
      <c r="A134" s="209">
        <v>2050303</v>
      </c>
      <c r="B134" s="209" t="s">
        <v>215</v>
      </c>
      <c r="C134" s="205">
        <v>18</v>
      </c>
      <c r="D134" s="206"/>
      <c r="E134" s="205">
        <f t="shared" si="3"/>
        <v>18</v>
      </c>
      <c r="F134" s="201">
        <v>112</v>
      </c>
      <c r="G134" s="196">
        <f t="shared" ref="G134:G199" si="4">E134-F134</f>
        <v>-94</v>
      </c>
    </row>
    <row r="135" spans="1:7" s="213" customFormat="1" ht="14.25" customHeight="1">
      <c r="A135" s="209">
        <v>2050399</v>
      </c>
      <c r="B135" s="209" t="s">
        <v>591</v>
      </c>
      <c r="C135" s="210">
        <v>0</v>
      </c>
      <c r="D135" s="211"/>
      <c r="E135" s="205">
        <f t="shared" ref="E135:E200" si="5">C135+D135</f>
        <v>0</v>
      </c>
      <c r="F135" s="212">
        <v>23</v>
      </c>
      <c r="G135" s="196">
        <f t="shared" si="4"/>
        <v>-23</v>
      </c>
    </row>
    <row r="136" spans="1:7">
      <c r="A136" s="208">
        <v>20507</v>
      </c>
      <c r="B136" s="208" t="s">
        <v>216</v>
      </c>
      <c r="C136" s="205">
        <v>410.38218899999998</v>
      </c>
      <c r="D136" s="206"/>
      <c r="E136" s="205">
        <f t="shared" si="5"/>
        <v>410.38218899999998</v>
      </c>
      <c r="F136" s="201">
        <v>575</v>
      </c>
      <c r="G136" s="196">
        <f t="shared" si="4"/>
        <v>-164.61781100000002</v>
      </c>
    </row>
    <row r="137" spans="1:7" ht="14.25" customHeight="1">
      <c r="A137" s="209">
        <v>2050701</v>
      </c>
      <c r="B137" s="209" t="s">
        <v>217</v>
      </c>
      <c r="C137" s="205">
        <v>410.38218899999998</v>
      </c>
      <c r="D137" s="206"/>
      <c r="E137" s="205">
        <f t="shared" si="5"/>
        <v>410.38218899999998</v>
      </c>
      <c r="F137" s="201">
        <v>565</v>
      </c>
      <c r="G137" s="196">
        <f t="shared" si="4"/>
        <v>-154.61781100000002</v>
      </c>
    </row>
    <row r="138" spans="1:7" s="216" customFormat="1" ht="14.25" customHeight="1">
      <c r="A138" s="209">
        <v>2050702</v>
      </c>
      <c r="B138" s="209" t="s">
        <v>592</v>
      </c>
      <c r="C138" s="214">
        <v>0</v>
      </c>
      <c r="D138" s="215"/>
      <c r="E138" s="205">
        <f t="shared" si="5"/>
        <v>0</v>
      </c>
      <c r="F138" s="216">
        <v>10</v>
      </c>
      <c r="G138" s="196">
        <f t="shared" si="4"/>
        <v>-10</v>
      </c>
    </row>
    <row r="139" spans="1:7">
      <c r="A139" s="208">
        <v>20508</v>
      </c>
      <c r="B139" s="208" t="s">
        <v>218</v>
      </c>
      <c r="C139" s="205">
        <v>1418.3920900000001</v>
      </c>
      <c r="D139" s="206"/>
      <c r="E139" s="205">
        <f t="shared" si="5"/>
        <v>1418.3920900000001</v>
      </c>
      <c r="F139" s="201">
        <v>3112</v>
      </c>
      <c r="G139" s="196">
        <f t="shared" si="4"/>
        <v>-1693.6079099999999</v>
      </c>
    </row>
    <row r="140" spans="1:7" ht="14.25" customHeight="1">
      <c r="A140" s="209">
        <v>2050801</v>
      </c>
      <c r="B140" s="209" t="s">
        <v>219</v>
      </c>
      <c r="C140" s="205">
        <v>1003.67173</v>
      </c>
      <c r="D140" s="206"/>
      <c r="E140" s="205">
        <f t="shared" si="5"/>
        <v>1003.67173</v>
      </c>
      <c r="F140" s="201">
        <v>1512</v>
      </c>
      <c r="G140" s="196">
        <f t="shared" si="4"/>
        <v>-508.32826999999997</v>
      </c>
    </row>
    <row r="141" spans="1:7" ht="14.25" customHeight="1">
      <c r="A141" s="209">
        <v>2050802</v>
      </c>
      <c r="B141" s="209" t="s">
        <v>220</v>
      </c>
      <c r="C141" s="205">
        <v>414.72036000000003</v>
      </c>
      <c r="D141" s="206"/>
      <c r="E141" s="205">
        <f t="shared" si="5"/>
        <v>414.72036000000003</v>
      </c>
      <c r="F141" s="201">
        <v>1600</v>
      </c>
      <c r="G141" s="196">
        <f t="shared" si="4"/>
        <v>-1185.27964</v>
      </c>
    </row>
    <row r="142" spans="1:7">
      <c r="A142" s="208">
        <v>20599</v>
      </c>
      <c r="B142" s="208" t="s">
        <v>221</v>
      </c>
      <c r="C142" s="205">
        <v>505.22</v>
      </c>
      <c r="D142" s="206"/>
      <c r="E142" s="205">
        <f t="shared" si="5"/>
        <v>505.22</v>
      </c>
      <c r="F142" s="201">
        <v>2643</v>
      </c>
      <c r="G142" s="196">
        <f t="shared" si="4"/>
        <v>-2137.7799999999997</v>
      </c>
    </row>
    <row r="143" spans="1:7" ht="14.25" customHeight="1">
      <c r="A143" s="209">
        <v>2059999</v>
      </c>
      <c r="B143" s="209" t="s">
        <v>221</v>
      </c>
      <c r="C143" s="205">
        <v>505.22</v>
      </c>
      <c r="D143" s="206"/>
      <c r="E143" s="205">
        <f t="shared" si="5"/>
        <v>505.22</v>
      </c>
      <c r="F143" s="201">
        <v>2643</v>
      </c>
      <c r="G143" s="196">
        <f t="shared" si="4"/>
        <v>-2137.7799999999997</v>
      </c>
    </row>
    <row r="144" spans="1:7">
      <c r="A144" s="204">
        <v>206</v>
      </c>
      <c r="B144" s="204" t="s">
        <v>12</v>
      </c>
      <c r="C144" s="205">
        <v>3329.405702</v>
      </c>
      <c r="D144" s="205">
        <f>D145+D148+D151+D153+D158</f>
        <v>388</v>
      </c>
      <c r="E144" s="205">
        <f>E145+E148+E151+E153+E158</f>
        <v>3717.4057019999996</v>
      </c>
      <c r="F144" s="196">
        <v>543</v>
      </c>
      <c r="G144" s="196">
        <f>E144-F144</f>
        <v>3174.4057019999996</v>
      </c>
    </row>
    <row r="145" spans="1:7">
      <c r="A145" s="208">
        <v>20601</v>
      </c>
      <c r="B145" s="208" t="s">
        <v>222</v>
      </c>
      <c r="C145" s="205">
        <v>133.62036499999999</v>
      </c>
      <c r="D145" s="206">
        <f>D146+D147</f>
        <v>0</v>
      </c>
      <c r="E145" s="205">
        <f t="shared" si="5"/>
        <v>133.62036499999999</v>
      </c>
      <c r="F145" s="201">
        <v>143</v>
      </c>
      <c r="G145" s="196">
        <f t="shared" si="4"/>
        <v>-9.3796350000000075</v>
      </c>
    </row>
    <row r="146" spans="1:7" ht="14.25" customHeight="1">
      <c r="A146" s="209">
        <v>2060101</v>
      </c>
      <c r="B146" s="209" t="s">
        <v>135</v>
      </c>
      <c r="C146" s="205">
        <v>99.780365000000003</v>
      </c>
      <c r="D146" s="206"/>
      <c r="E146" s="205">
        <f t="shared" si="5"/>
        <v>99.780365000000003</v>
      </c>
      <c r="F146" s="201">
        <v>109</v>
      </c>
      <c r="G146" s="196">
        <f t="shared" si="4"/>
        <v>-9.2196349999999967</v>
      </c>
    </row>
    <row r="147" spans="1:7" ht="14.25" customHeight="1">
      <c r="A147" s="209">
        <v>2060199</v>
      </c>
      <c r="B147" s="209" t="s">
        <v>223</v>
      </c>
      <c r="C147" s="205">
        <v>33.840000000000003</v>
      </c>
      <c r="D147" s="206"/>
      <c r="E147" s="205">
        <f t="shared" si="5"/>
        <v>33.840000000000003</v>
      </c>
      <c r="F147" s="201">
        <v>34</v>
      </c>
      <c r="G147" s="196">
        <f t="shared" si="4"/>
        <v>-0.15999999999999659</v>
      </c>
    </row>
    <row r="148" spans="1:7">
      <c r="A148" s="208">
        <v>20604</v>
      </c>
      <c r="B148" s="208" t="s">
        <v>224</v>
      </c>
      <c r="C148" s="205">
        <v>1529.25</v>
      </c>
      <c r="D148" s="206">
        <f>D149+D150</f>
        <v>0</v>
      </c>
      <c r="E148" s="205">
        <f t="shared" si="5"/>
        <v>1529.25</v>
      </c>
      <c r="F148" s="201">
        <v>82</v>
      </c>
      <c r="G148" s="196">
        <f t="shared" si="4"/>
        <v>1447.25</v>
      </c>
    </row>
    <row r="149" spans="1:7" s="213" customFormat="1" ht="14.25" customHeight="1">
      <c r="A149" s="209">
        <v>2060404</v>
      </c>
      <c r="B149" s="209" t="s">
        <v>593</v>
      </c>
      <c r="C149" s="210">
        <v>0</v>
      </c>
      <c r="D149" s="211"/>
      <c r="E149" s="205">
        <f t="shared" si="5"/>
        <v>0</v>
      </c>
      <c r="F149" s="212">
        <v>58</v>
      </c>
      <c r="G149" s="196">
        <f t="shared" si="4"/>
        <v>-58</v>
      </c>
    </row>
    <row r="150" spans="1:7" ht="14.25" customHeight="1">
      <c r="A150" s="209">
        <v>2060499</v>
      </c>
      <c r="B150" s="209" t="s">
        <v>225</v>
      </c>
      <c r="C150" s="205">
        <v>1529.25</v>
      </c>
      <c r="D150" s="206"/>
      <c r="E150" s="205">
        <f t="shared" si="5"/>
        <v>1529.25</v>
      </c>
      <c r="F150" s="201">
        <v>24</v>
      </c>
      <c r="G150" s="196">
        <f t="shared" si="4"/>
        <v>1505.25</v>
      </c>
    </row>
    <row r="151" spans="1:7" s="213" customFormat="1">
      <c r="A151" s="208">
        <v>20699</v>
      </c>
      <c r="B151" s="208" t="s">
        <v>633</v>
      </c>
      <c r="C151" s="210">
        <v>1424</v>
      </c>
      <c r="D151" s="211">
        <f>D152</f>
        <v>0</v>
      </c>
      <c r="E151" s="205">
        <f t="shared" si="5"/>
        <v>1424</v>
      </c>
      <c r="F151" s="212">
        <v>80</v>
      </c>
      <c r="G151" s="196">
        <f t="shared" si="4"/>
        <v>1344</v>
      </c>
    </row>
    <row r="152" spans="1:7" s="213" customFormat="1" ht="14.25" customHeight="1">
      <c r="A152" s="209">
        <v>2069999</v>
      </c>
      <c r="B152" s="209" t="s">
        <v>594</v>
      </c>
      <c r="C152" s="210">
        <v>1424</v>
      </c>
      <c r="D152" s="211"/>
      <c r="E152" s="205">
        <f t="shared" si="5"/>
        <v>1424</v>
      </c>
      <c r="F152" s="212">
        <v>80</v>
      </c>
      <c r="G152" s="196">
        <f t="shared" si="4"/>
        <v>1344</v>
      </c>
    </row>
    <row r="153" spans="1:7">
      <c r="A153" s="208">
        <v>20607</v>
      </c>
      <c r="B153" s="208" t="s">
        <v>226</v>
      </c>
      <c r="C153" s="205">
        <v>242.535337</v>
      </c>
      <c r="D153" s="206">
        <f>D154+D155+D156+D157</f>
        <v>0</v>
      </c>
      <c r="E153" s="205">
        <f t="shared" si="5"/>
        <v>242.535337</v>
      </c>
      <c r="F153" s="201">
        <v>238</v>
      </c>
      <c r="G153" s="196">
        <f t="shared" si="4"/>
        <v>4.5353369999999984</v>
      </c>
    </row>
    <row r="154" spans="1:7" ht="14.25" customHeight="1">
      <c r="A154" s="209">
        <v>2060701</v>
      </c>
      <c r="B154" s="209" t="s">
        <v>227</v>
      </c>
      <c r="C154" s="205">
        <v>103.801591</v>
      </c>
      <c r="D154" s="206"/>
      <c r="E154" s="205">
        <f t="shared" si="5"/>
        <v>103.801591</v>
      </c>
      <c r="F154" s="201">
        <v>103</v>
      </c>
      <c r="G154" s="196">
        <f t="shared" si="4"/>
        <v>0.80159100000000194</v>
      </c>
    </row>
    <row r="155" spans="1:7" ht="14.25" customHeight="1">
      <c r="A155" s="209">
        <v>2060702</v>
      </c>
      <c r="B155" s="209" t="s">
        <v>228</v>
      </c>
      <c r="C155" s="205">
        <v>72.33</v>
      </c>
      <c r="D155" s="206"/>
      <c r="E155" s="205">
        <f t="shared" si="5"/>
        <v>72.33</v>
      </c>
      <c r="F155" s="201">
        <v>75</v>
      </c>
      <c r="G155" s="196">
        <f t="shared" si="4"/>
        <v>-2.6700000000000017</v>
      </c>
    </row>
    <row r="156" spans="1:7" ht="14.25" customHeight="1">
      <c r="A156" s="209">
        <v>2060703</v>
      </c>
      <c r="B156" s="209" t="s">
        <v>229</v>
      </c>
      <c r="C156" s="205">
        <v>51.733745999999996</v>
      </c>
      <c r="D156" s="206"/>
      <c r="E156" s="205">
        <f t="shared" si="5"/>
        <v>51.733745999999996</v>
      </c>
      <c r="F156" s="201">
        <v>52</v>
      </c>
      <c r="G156" s="196">
        <f t="shared" si="4"/>
        <v>-0.26625400000000354</v>
      </c>
    </row>
    <row r="157" spans="1:7" ht="14.25" customHeight="1">
      <c r="A157" s="209">
        <v>2060799</v>
      </c>
      <c r="B157" s="209" t="s">
        <v>230</v>
      </c>
      <c r="C157" s="205">
        <v>14.67</v>
      </c>
      <c r="D157" s="206"/>
      <c r="E157" s="205">
        <f t="shared" si="5"/>
        <v>14.67</v>
      </c>
      <c r="F157" s="201">
        <v>8</v>
      </c>
      <c r="G157" s="196">
        <f t="shared" si="4"/>
        <v>6.67</v>
      </c>
    </row>
    <row r="158" spans="1:7" ht="14.25" customHeight="1">
      <c r="A158" s="208">
        <v>20699</v>
      </c>
      <c r="B158" s="208" t="s">
        <v>668</v>
      </c>
      <c r="C158" s="205"/>
      <c r="D158" s="206">
        <f>D159</f>
        <v>388</v>
      </c>
      <c r="E158" s="206">
        <f>E159</f>
        <v>388</v>
      </c>
    </row>
    <row r="159" spans="1:7" ht="14.25" customHeight="1">
      <c r="A159" s="209">
        <v>2069999</v>
      </c>
      <c r="B159" s="209" t="s">
        <v>668</v>
      </c>
      <c r="C159" s="205"/>
      <c r="D159" s="206">
        <v>388</v>
      </c>
      <c r="E159" s="205">
        <f>D159+C159</f>
        <v>388</v>
      </c>
    </row>
    <row r="160" spans="1:7">
      <c r="A160" s="204">
        <v>207</v>
      </c>
      <c r="B160" s="204" t="s">
        <v>81</v>
      </c>
      <c r="C160" s="205">
        <v>13715.495112000001</v>
      </c>
      <c r="D160" s="206">
        <f>D161+D171+D173+D177+D179+D183</f>
        <v>8447</v>
      </c>
      <c r="E160" s="205">
        <f>E161+E171+E173+E177+E179+E183</f>
        <v>22162.495112000001</v>
      </c>
      <c r="F160" s="196">
        <v>19054</v>
      </c>
      <c r="G160" s="196">
        <f>E160-F160</f>
        <v>3108.4951120000005</v>
      </c>
    </row>
    <row r="161" spans="1:7">
      <c r="A161" s="208">
        <v>20701</v>
      </c>
      <c r="B161" s="208" t="s">
        <v>231</v>
      </c>
      <c r="C161" s="205">
        <v>9545.5365180000008</v>
      </c>
      <c r="D161" s="206">
        <f>D162+D163+D164+D165+D166+D167+D168+D169+D170</f>
        <v>8447</v>
      </c>
      <c r="E161" s="205">
        <f t="shared" si="5"/>
        <v>17992.536518000001</v>
      </c>
      <c r="F161" s="201">
        <v>15878</v>
      </c>
      <c r="G161" s="196">
        <f>E161-F161</f>
        <v>2114.5365180000008</v>
      </c>
    </row>
    <row r="162" spans="1:7" ht="14.25" customHeight="1">
      <c r="A162" s="209">
        <v>2070101</v>
      </c>
      <c r="B162" s="209" t="s">
        <v>135</v>
      </c>
      <c r="C162" s="205">
        <v>514.11881900000003</v>
      </c>
      <c r="D162" s="206"/>
      <c r="E162" s="205">
        <f t="shared" si="5"/>
        <v>514.11881900000003</v>
      </c>
      <c r="F162" s="201">
        <v>769</v>
      </c>
      <c r="G162" s="196">
        <f t="shared" si="4"/>
        <v>-254.88118099999997</v>
      </c>
    </row>
    <row r="163" spans="1:7" ht="14.25" customHeight="1">
      <c r="A163" s="209">
        <v>2070104</v>
      </c>
      <c r="B163" s="209" t="s">
        <v>232</v>
      </c>
      <c r="C163" s="205">
        <v>162.50385</v>
      </c>
      <c r="D163" s="206"/>
      <c r="E163" s="205">
        <f t="shared" si="5"/>
        <v>162.50385</v>
      </c>
      <c r="F163" s="201">
        <v>167</v>
      </c>
      <c r="G163" s="196">
        <f t="shared" si="4"/>
        <v>-4.4961500000000001</v>
      </c>
    </row>
    <row r="164" spans="1:7" s="213" customFormat="1" ht="14.25" customHeight="1">
      <c r="A164" s="209">
        <v>2070108</v>
      </c>
      <c r="B164" s="209" t="s">
        <v>595</v>
      </c>
      <c r="C164" s="210">
        <v>0</v>
      </c>
      <c r="D164" s="211"/>
      <c r="E164" s="205">
        <f t="shared" si="5"/>
        <v>0</v>
      </c>
      <c r="F164" s="212">
        <v>69</v>
      </c>
      <c r="G164" s="196">
        <f t="shared" si="4"/>
        <v>-69</v>
      </c>
    </row>
    <row r="165" spans="1:7" ht="14.25" customHeight="1">
      <c r="A165" s="209">
        <v>2070109</v>
      </c>
      <c r="B165" s="209" t="s">
        <v>233</v>
      </c>
      <c r="C165" s="205">
        <v>574.96572400000002</v>
      </c>
      <c r="D165" s="206"/>
      <c r="E165" s="205">
        <f t="shared" si="5"/>
        <v>574.96572400000002</v>
      </c>
      <c r="F165" s="201">
        <v>504</v>
      </c>
      <c r="G165" s="196">
        <f t="shared" si="4"/>
        <v>70.965724000000023</v>
      </c>
    </row>
    <row r="166" spans="1:7" ht="14.25" customHeight="1">
      <c r="A166" s="209">
        <v>2070111</v>
      </c>
      <c r="B166" s="209" t="s">
        <v>234</v>
      </c>
      <c r="C166" s="205">
        <v>192.24060399999999</v>
      </c>
      <c r="D166" s="206"/>
      <c r="E166" s="205">
        <f t="shared" si="5"/>
        <v>192.24060399999999</v>
      </c>
      <c r="F166" s="201">
        <v>212</v>
      </c>
      <c r="G166" s="196">
        <f t="shared" si="4"/>
        <v>-19.75939600000001</v>
      </c>
    </row>
    <row r="167" spans="1:7" ht="14.25" customHeight="1">
      <c r="A167" s="209">
        <v>2070112</v>
      </c>
      <c r="B167" s="209" t="s">
        <v>235</v>
      </c>
      <c r="C167" s="205">
        <v>291.68293699999998</v>
      </c>
      <c r="D167" s="206"/>
      <c r="E167" s="205">
        <f t="shared" si="5"/>
        <v>291.68293699999998</v>
      </c>
      <c r="F167" s="201">
        <v>60</v>
      </c>
      <c r="G167" s="196">
        <f t="shared" si="4"/>
        <v>231.68293699999998</v>
      </c>
    </row>
    <row r="168" spans="1:7" ht="14.25" customHeight="1">
      <c r="A168" s="209">
        <v>2070113</v>
      </c>
      <c r="B168" s="209" t="s">
        <v>236</v>
      </c>
      <c r="C168" s="205">
        <v>124.4</v>
      </c>
      <c r="D168" s="206">
        <v>8324</v>
      </c>
      <c r="E168" s="205">
        <f t="shared" si="5"/>
        <v>8448.4</v>
      </c>
      <c r="F168" s="201">
        <v>0</v>
      </c>
      <c r="G168" s="196">
        <f t="shared" si="4"/>
        <v>8448.4</v>
      </c>
    </row>
    <row r="169" spans="1:7" s="213" customFormat="1" ht="13.5" customHeight="1">
      <c r="A169" s="209">
        <v>2070114</v>
      </c>
      <c r="B169" s="209" t="s">
        <v>596</v>
      </c>
      <c r="C169" s="210">
        <v>0</v>
      </c>
      <c r="D169" s="211">
        <v>123</v>
      </c>
      <c r="E169" s="205">
        <f t="shared" si="5"/>
        <v>123</v>
      </c>
      <c r="F169" s="212">
        <v>12964</v>
      </c>
      <c r="G169" s="196">
        <f t="shared" si="4"/>
        <v>-12841</v>
      </c>
    </row>
    <row r="170" spans="1:7" ht="14.25" customHeight="1">
      <c r="A170" s="209">
        <v>2070199</v>
      </c>
      <c r="B170" s="209" t="s">
        <v>237</v>
      </c>
      <c r="C170" s="205">
        <v>7685.6245840000001</v>
      </c>
      <c r="D170" s="206"/>
      <c r="E170" s="205">
        <f t="shared" si="5"/>
        <v>7685.6245840000001</v>
      </c>
      <c r="F170" s="201">
        <v>1133</v>
      </c>
      <c r="G170" s="196">
        <f t="shared" si="4"/>
        <v>6552.6245840000001</v>
      </c>
    </row>
    <row r="171" spans="1:7">
      <c r="A171" s="208">
        <v>20702</v>
      </c>
      <c r="B171" s="208" t="s">
        <v>238</v>
      </c>
      <c r="C171" s="205">
        <v>438.70548000000002</v>
      </c>
      <c r="D171" s="206"/>
      <c r="E171" s="205">
        <f t="shared" si="5"/>
        <v>438.70548000000002</v>
      </c>
      <c r="F171" s="201">
        <v>352</v>
      </c>
      <c r="G171" s="196">
        <f t="shared" si="4"/>
        <v>86.705480000000023</v>
      </c>
    </row>
    <row r="172" spans="1:7" ht="14.25" customHeight="1">
      <c r="A172" s="209">
        <v>2070204</v>
      </c>
      <c r="B172" s="209" t="s">
        <v>239</v>
      </c>
      <c r="C172" s="205">
        <v>438.70548000000002</v>
      </c>
      <c r="D172" s="206"/>
      <c r="E172" s="205">
        <f t="shared" si="5"/>
        <v>438.70548000000002</v>
      </c>
      <c r="F172" s="201">
        <v>352</v>
      </c>
      <c r="G172" s="196">
        <f t="shared" si="4"/>
        <v>86.705480000000023</v>
      </c>
    </row>
    <row r="173" spans="1:7">
      <c r="A173" s="208">
        <v>20703</v>
      </c>
      <c r="B173" s="208" t="s">
        <v>240</v>
      </c>
      <c r="C173" s="205">
        <v>451.62140799999997</v>
      </c>
      <c r="D173" s="206"/>
      <c r="E173" s="205">
        <f t="shared" si="5"/>
        <v>451.62140799999997</v>
      </c>
      <c r="F173" s="201">
        <v>433</v>
      </c>
      <c r="G173" s="196">
        <f t="shared" si="4"/>
        <v>18.621407999999974</v>
      </c>
    </row>
    <row r="174" spans="1:7" ht="14.25" customHeight="1">
      <c r="A174" s="209">
        <v>2070307</v>
      </c>
      <c r="B174" s="209" t="s">
        <v>241</v>
      </c>
      <c r="C174" s="205">
        <v>174</v>
      </c>
      <c r="D174" s="206"/>
      <c r="E174" s="205">
        <f t="shared" si="5"/>
        <v>174</v>
      </c>
      <c r="F174" s="201">
        <v>283</v>
      </c>
      <c r="G174" s="196">
        <f t="shared" si="4"/>
        <v>-109</v>
      </c>
    </row>
    <row r="175" spans="1:7" ht="14.25" customHeight="1">
      <c r="A175" s="209">
        <v>2070308</v>
      </c>
      <c r="B175" s="209" t="s">
        <v>242</v>
      </c>
      <c r="C175" s="205">
        <v>202.621408</v>
      </c>
      <c r="D175" s="206"/>
      <c r="E175" s="205">
        <f t="shared" si="5"/>
        <v>202.621408</v>
      </c>
      <c r="F175" s="201">
        <v>132</v>
      </c>
      <c r="G175" s="196">
        <f t="shared" si="4"/>
        <v>70.621408000000002</v>
      </c>
    </row>
    <row r="176" spans="1:7" ht="14.25" customHeight="1">
      <c r="A176" s="209">
        <v>2070399</v>
      </c>
      <c r="B176" s="209" t="s">
        <v>243</v>
      </c>
      <c r="C176" s="205">
        <v>75</v>
      </c>
      <c r="D176" s="206"/>
      <c r="E176" s="205">
        <f t="shared" si="5"/>
        <v>75</v>
      </c>
      <c r="F176" s="201">
        <v>18</v>
      </c>
      <c r="G176" s="196">
        <f t="shared" si="4"/>
        <v>57</v>
      </c>
    </row>
    <row r="177" spans="1:7">
      <c r="A177" s="208">
        <v>20706</v>
      </c>
      <c r="B177" s="208" t="s">
        <v>244</v>
      </c>
      <c r="C177" s="205">
        <v>1512.0845059999999</v>
      </c>
      <c r="D177" s="206"/>
      <c r="E177" s="205">
        <f t="shared" si="5"/>
        <v>1512.0845059999999</v>
      </c>
      <c r="F177" s="201">
        <v>1729</v>
      </c>
      <c r="G177" s="196">
        <f t="shared" si="4"/>
        <v>-216.91549400000008</v>
      </c>
    </row>
    <row r="178" spans="1:7" ht="14.25" customHeight="1">
      <c r="A178" s="209">
        <v>2070604</v>
      </c>
      <c r="B178" s="209" t="s">
        <v>245</v>
      </c>
      <c r="C178" s="205">
        <v>1512.0845059999999</v>
      </c>
      <c r="D178" s="206"/>
      <c r="E178" s="205">
        <f t="shared" si="5"/>
        <v>1512.0845059999999</v>
      </c>
      <c r="F178" s="201">
        <v>1729</v>
      </c>
      <c r="G178" s="196">
        <f t="shared" si="4"/>
        <v>-216.91549400000008</v>
      </c>
    </row>
    <row r="179" spans="1:7">
      <c r="A179" s="208">
        <v>20708</v>
      </c>
      <c r="B179" s="208" t="s">
        <v>246</v>
      </c>
      <c r="C179" s="205">
        <v>837.5</v>
      </c>
      <c r="D179" s="206"/>
      <c r="E179" s="205">
        <f t="shared" si="5"/>
        <v>837.5</v>
      </c>
      <c r="F179" s="201">
        <v>295</v>
      </c>
      <c r="G179" s="196">
        <f t="shared" si="4"/>
        <v>542.5</v>
      </c>
    </row>
    <row r="180" spans="1:7" s="216" customFormat="1" ht="14.25" customHeight="1">
      <c r="A180" s="209">
        <v>2070808</v>
      </c>
      <c r="B180" s="209" t="s">
        <v>597</v>
      </c>
      <c r="C180" s="214">
        <v>0</v>
      </c>
      <c r="D180" s="215"/>
      <c r="E180" s="205">
        <f t="shared" si="5"/>
        <v>0</v>
      </c>
      <c r="F180" s="216">
        <v>60</v>
      </c>
      <c r="G180" s="196">
        <f t="shared" si="4"/>
        <v>-60</v>
      </c>
    </row>
    <row r="181" spans="1:7" ht="14.25" customHeight="1">
      <c r="A181" s="209">
        <v>2070807</v>
      </c>
      <c r="B181" s="209" t="s">
        <v>247</v>
      </c>
      <c r="C181" s="205">
        <v>343.5</v>
      </c>
      <c r="D181" s="206"/>
      <c r="E181" s="205">
        <f t="shared" si="5"/>
        <v>343.5</v>
      </c>
      <c r="F181" s="201">
        <v>0</v>
      </c>
      <c r="G181" s="196">
        <f t="shared" si="4"/>
        <v>343.5</v>
      </c>
    </row>
    <row r="182" spans="1:7" ht="14.25" customHeight="1">
      <c r="A182" s="209">
        <v>2070899</v>
      </c>
      <c r="B182" s="209" t="s">
        <v>248</v>
      </c>
      <c r="C182" s="205">
        <v>494</v>
      </c>
      <c r="D182" s="206"/>
      <c r="E182" s="205">
        <f t="shared" si="5"/>
        <v>494</v>
      </c>
      <c r="F182" s="201">
        <v>235</v>
      </c>
      <c r="G182" s="196">
        <f t="shared" si="4"/>
        <v>259</v>
      </c>
    </row>
    <row r="183" spans="1:7">
      <c r="A183" s="208">
        <v>20799</v>
      </c>
      <c r="B183" s="208" t="s">
        <v>249</v>
      </c>
      <c r="C183" s="205">
        <v>930.04719999999998</v>
      </c>
      <c r="D183" s="206"/>
      <c r="E183" s="205">
        <f t="shared" si="5"/>
        <v>930.04719999999998</v>
      </c>
      <c r="F183" s="201">
        <v>367</v>
      </c>
      <c r="G183" s="196">
        <f t="shared" si="4"/>
        <v>563.04719999999998</v>
      </c>
    </row>
    <row r="184" spans="1:7" ht="14.25" customHeight="1">
      <c r="A184" s="209">
        <v>2079902</v>
      </c>
      <c r="B184" s="209" t="s">
        <v>250</v>
      </c>
      <c r="C184" s="205">
        <v>928.34439999999995</v>
      </c>
      <c r="D184" s="206"/>
      <c r="E184" s="205">
        <f t="shared" si="5"/>
        <v>928.34439999999995</v>
      </c>
      <c r="F184" s="201">
        <v>365</v>
      </c>
      <c r="G184" s="196">
        <f t="shared" si="4"/>
        <v>563.34439999999995</v>
      </c>
    </row>
    <row r="185" spans="1:7" ht="14.25" customHeight="1">
      <c r="A185" s="209">
        <v>2079999</v>
      </c>
      <c r="B185" s="209" t="s">
        <v>249</v>
      </c>
      <c r="C185" s="205">
        <v>1.7028000000000001</v>
      </c>
      <c r="D185" s="206"/>
      <c r="E185" s="205">
        <f t="shared" si="5"/>
        <v>1.7028000000000001</v>
      </c>
      <c r="F185" s="201">
        <v>2</v>
      </c>
      <c r="G185" s="196">
        <f t="shared" si="4"/>
        <v>-0.29719999999999991</v>
      </c>
    </row>
    <row r="186" spans="1:7">
      <c r="A186" s="204">
        <v>208</v>
      </c>
      <c r="B186" s="204" t="s">
        <v>13</v>
      </c>
      <c r="C186" s="205">
        <v>79108.297917999997</v>
      </c>
      <c r="D186" s="206">
        <f>D187+D194+D201+D207+D209+D214+D221+D227+D234+D240+D243+D246+D249+D252+D255+D259</f>
        <v>4795</v>
      </c>
      <c r="E186" s="205">
        <f>E187+E194+E201+E207+E209+E214+E221+E227+E234+E240+E243+E246+E249+E252+E255+E259</f>
        <v>83903.297918000011</v>
      </c>
      <c r="F186" s="196">
        <v>95415</v>
      </c>
      <c r="G186" s="196">
        <f>E186-F186</f>
        <v>-11511.702081999989</v>
      </c>
    </row>
    <row r="187" spans="1:7">
      <c r="A187" s="208">
        <v>20801</v>
      </c>
      <c r="B187" s="208" t="s">
        <v>251</v>
      </c>
      <c r="C187" s="205">
        <v>3262.0004979999999</v>
      </c>
      <c r="D187" s="206">
        <f>D188+D189+D190+D191+D192+D193</f>
        <v>1531</v>
      </c>
      <c r="E187" s="205">
        <f t="shared" si="5"/>
        <v>4793.0004979999994</v>
      </c>
      <c r="F187" s="201">
        <v>3274</v>
      </c>
      <c r="G187" s="196">
        <f t="shared" si="4"/>
        <v>1519.0004979999994</v>
      </c>
    </row>
    <row r="188" spans="1:7" ht="14.25" customHeight="1">
      <c r="A188" s="209">
        <v>2080101</v>
      </c>
      <c r="B188" s="209" t="s">
        <v>135</v>
      </c>
      <c r="C188" s="205">
        <v>1502.6233420000001</v>
      </c>
      <c r="D188" s="206"/>
      <c r="E188" s="205">
        <f t="shared" si="5"/>
        <v>1502.6233420000001</v>
      </c>
      <c r="F188" s="201">
        <v>1563</v>
      </c>
      <c r="G188" s="196">
        <f t="shared" si="4"/>
        <v>-60.376657999999907</v>
      </c>
    </row>
    <row r="189" spans="1:7" ht="14.25" customHeight="1">
      <c r="A189" s="209">
        <v>2080105</v>
      </c>
      <c r="B189" s="209" t="s">
        <v>252</v>
      </c>
      <c r="C189" s="205">
        <v>46.8</v>
      </c>
      <c r="D189" s="206"/>
      <c r="E189" s="205">
        <f t="shared" si="5"/>
        <v>46.8</v>
      </c>
      <c r="F189" s="201">
        <v>47</v>
      </c>
      <c r="G189" s="196">
        <f t="shared" si="4"/>
        <v>-0.20000000000000284</v>
      </c>
    </row>
    <row r="190" spans="1:7" ht="14.25" customHeight="1">
      <c r="A190" s="209">
        <v>2080109</v>
      </c>
      <c r="B190" s="209" t="s">
        <v>253</v>
      </c>
      <c r="C190" s="205">
        <v>1023.38722</v>
      </c>
      <c r="D190" s="206"/>
      <c r="E190" s="205">
        <f t="shared" si="5"/>
        <v>1023.38722</v>
      </c>
      <c r="F190" s="201">
        <v>957</v>
      </c>
      <c r="G190" s="196">
        <f t="shared" si="4"/>
        <v>66.387219999999957</v>
      </c>
    </row>
    <row r="191" spans="1:7" ht="14.25" customHeight="1">
      <c r="A191" s="209">
        <v>2080112</v>
      </c>
      <c r="B191" s="209" t="s">
        <v>254</v>
      </c>
      <c r="C191" s="205">
        <v>20</v>
      </c>
      <c r="D191" s="206"/>
      <c r="E191" s="205">
        <f t="shared" si="5"/>
        <v>20</v>
      </c>
      <c r="F191" s="201">
        <v>5</v>
      </c>
      <c r="G191" s="196">
        <f t="shared" si="4"/>
        <v>15</v>
      </c>
    </row>
    <row r="192" spans="1:7" ht="14.25" customHeight="1">
      <c r="A192" s="209">
        <v>2080150</v>
      </c>
      <c r="B192" s="209" t="s">
        <v>138</v>
      </c>
      <c r="C192" s="205">
        <v>91.721118000000004</v>
      </c>
      <c r="D192" s="206"/>
      <c r="E192" s="205">
        <f t="shared" si="5"/>
        <v>91.721118000000004</v>
      </c>
      <c r="F192" s="201">
        <v>99</v>
      </c>
      <c r="G192" s="196">
        <f t="shared" si="4"/>
        <v>-7.2788819999999959</v>
      </c>
    </row>
    <row r="193" spans="1:7" ht="14.25" customHeight="1">
      <c r="A193" s="209">
        <v>2080199</v>
      </c>
      <c r="B193" s="209" t="s">
        <v>255</v>
      </c>
      <c r="C193" s="205">
        <v>577.46881800000006</v>
      </c>
      <c r="D193" s="206">
        <v>1531</v>
      </c>
      <c r="E193" s="205">
        <f t="shared" si="5"/>
        <v>2108.4688180000003</v>
      </c>
      <c r="F193" s="201">
        <v>603</v>
      </c>
      <c r="G193" s="196">
        <f t="shared" si="4"/>
        <v>1505.4688180000003</v>
      </c>
    </row>
    <row r="194" spans="1:7">
      <c r="A194" s="208">
        <v>20802</v>
      </c>
      <c r="B194" s="208" t="s">
        <v>256</v>
      </c>
      <c r="C194" s="205">
        <v>3705.8768020000002</v>
      </c>
      <c r="D194" s="206">
        <f>D195+D196+D197+D198+D199+D200</f>
        <v>3143</v>
      </c>
      <c r="E194" s="205">
        <f t="shared" si="5"/>
        <v>6848.8768020000007</v>
      </c>
      <c r="F194" s="201">
        <v>3941</v>
      </c>
      <c r="G194" s="196">
        <f t="shared" si="4"/>
        <v>2907.8768020000007</v>
      </c>
    </row>
    <row r="195" spans="1:7" ht="14.25" customHeight="1">
      <c r="A195" s="209">
        <v>2080201</v>
      </c>
      <c r="B195" s="209" t="s">
        <v>135</v>
      </c>
      <c r="C195" s="205">
        <v>514.31130199999996</v>
      </c>
      <c r="D195" s="206"/>
      <c r="E195" s="205">
        <f t="shared" si="5"/>
        <v>514.31130199999996</v>
      </c>
      <c r="F195" s="201">
        <v>503</v>
      </c>
      <c r="G195" s="196">
        <f t="shared" si="4"/>
        <v>11.311301999999955</v>
      </c>
    </row>
    <row r="196" spans="1:7" ht="14.25" customHeight="1">
      <c r="A196" s="209">
        <v>2080202</v>
      </c>
      <c r="B196" s="209" t="s">
        <v>145</v>
      </c>
      <c r="C196" s="205">
        <v>126.24</v>
      </c>
      <c r="D196" s="206"/>
      <c r="E196" s="205">
        <f t="shared" si="5"/>
        <v>126.24</v>
      </c>
      <c r="F196" s="201">
        <v>88</v>
      </c>
      <c r="G196" s="196">
        <f t="shared" si="4"/>
        <v>38.239999999999995</v>
      </c>
    </row>
    <row r="197" spans="1:7" ht="14.25" customHeight="1">
      <c r="A197" s="209">
        <v>2080206</v>
      </c>
      <c r="B197" s="209" t="s">
        <v>257</v>
      </c>
      <c r="C197" s="205">
        <v>11.69</v>
      </c>
      <c r="D197" s="206"/>
      <c r="E197" s="205">
        <f t="shared" si="5"/>
        <v>11.69</v>
      </c>
      <c r="F197" s="201">
        <v>3</v>
      </c>
      <c r="G197" s="196">
        <f t="shared" si="4"/>
        <v>8.69</v>
      </c>
    </row>
    <row r="198" spans="1:7" ht="14.25" customHeight="1">
      <c r="A198" s="209">
        <v>2080207</v>
      </c>
      <c r="B198" s="209" t="s">
        <v>258</v>
      </c>
      <c r="C198" s="205">
        <v>187.25</v>
      </c>
      <c r="D198" s="206"/>
      <c r="E198" s="205">
        <f t="shared" si="5"/>
        <v>187.25</v>
      </c>
      <c r="F198" s="201">
        <v>4</v>
      </c>
      <c r="G198" s="196">
        <f t="shared" si="4"/>
        <v>183.25</v>
      </c>
    </row>
    <row r="199" spans="1:7" ht="14.25" customHeight="1">
      <c r="A199" s="209">
        <v>2080208</v>
      </c>
      <c r="B199" s="209" t="s">
        <v>259</v>
      </c>
      <c r="C199" s="205">
        <v>2561.6055000000001</v>
      </c>
      <c r="D199" s="206">
        <v>3143</v>
      </c>
      <c r="E199" s="205">
        <f t="shared" si="5"/>
        <v>5704.6054999999997</v>
      </c>
      <c r="F199" s="201">
        <v>3114</v>
      </c>
      <c r="G199" s="196">
        <f t="shared" si="4"/>
        <v>2590.6054999999997</v>
      </c>
    </row>
    <row r="200" spans="1:7" ht="14.25" customHeight="1">
      <c r="A200" s="209">
        <v>2080299</v>
      </c>
      <c r="B200" s="209" t="s">
        <v>260</v>
      </c>
      <c r="C200" s="205">
        <v>304.77999999999997</v>
      </c>
      <c r="D200" s="206"/>
      <c r="E200" s="205">
        <f t="shared" si="5"/>
        <v>304.77999999999997</v>
      </c>
      <c r="F200" s="201">
        <v>229</v>
      </c>
      <c r="G200" s="196">
        <f t="shared" ref="G200:G263" si="6">E200-F200</f>
        <v>75.779999999999973</v>
      </c>
    </row>
    <row r="201" spans="1:7">
      <c r="A201" s="208">
        <v>20805</v>
      </c>
      <c r="B201" s="208" t="s">
        <v>261</v>
      </c>
      <c r="C201" s="205">
        <v>30171.560952</v>
      </c>
      <c r="D201" s="206"/>
      <c r="E201" s="205">
        <f t="shared" ref="E201:E264" si="7">C201+D201</f>
        <v>30171.560952</v>
      </c>
      <c r="F201" s="201">
        <v>42926</v>
      </c>
      <c r="G201" s="196">
        <f t="shared" si="6"/>
        <v>-12754.439048</v>
      </c>
    </row>
    <row r="202" spans="1:7" ht="14.25" customHeight="1">
      <c r="A202" s="209">
        <v>2080501</v>
      </c>
      <c r="B202" s="209" t="s">
        <v>262</v>
      </c>
      <c r="C202" s="205">
        <v>738.38224000000002</v>
      </c>
      <c r="D202" s="206"/>
      <c r="E202" s="205">
        <f t="shared" si="7"/>
        <v>738.38224000000002</v>
      </c>
      <c r="F202" s="201">
        <v>665</v>
      </c>
      <c r="G202" s="196">
        <f t="shared" si="6"/>
        <v>73.382240000000024</v>
      </c>
    </row>
    <row r="203" spans="1:7" ht="14.25" customHeight="1">
      <c r="A203" s="209">
        <v>2080502</v>
      </c>
      <c r="B203" s="209" t="s">
        <v>263</v>
      </c>
      <c r="C203" s="205">
        <v>934.20227</v>
      </c>
      <c r="D203" s="206"/>
      <c r="E203" s="205">
        <f t="shared" si="7"/>
        <v>934.20227</v>
      </c>
      <c r="F203" s="201">
        <v>843</v>
      </c>
      <c r="G203" s="196">
        <f t="shared" si="6"/>
        <v>91.202269999999999</v>
      </c>
    </row>
    <row r="204" spans="1:7" ht="14.25" customHeight="1">
      <c r="A204" s="209">
        <v>2080505</v>
      </c>
      <c r="B204" s="209" t="s">
        <v>264</v>
      </c>
      <c r="C204" s="205">
        <v>14789.273037999999</v>
      </c>
      <c r="D204" s="206"/>
      <c r="E204" s="205">
        <f t="shared" si="7"/>
        <v>14789.273037999999</v>
      </c>
      <c r="F204" s="201">
        <v>15062</v>
      </c>
      <c r="G204" s="196">
        <f t="shared" si="6"/>
        <v>-272.72696200000064</v>
      </c>
    </row>
    <row r="205" spans="1:7" ht="14.25" customHeight="1">
      <c r="A205" s="209">
        <v>2080506</v>
      </c>
      <c r="B205" s="209" t="s">
        <v>265</v>
      </c>
      <c r="C205" s="205">
        <v>1261.9794040000015</v>
      </c>
      <c r="D205" s="206"/>
      <c r="E205" s="205">
        <f t="shared" si="7"/>
        <v>1261.9794040000015</v>
      </c>
      <c r="F205" s="201">
        <v>13013</v>
      </c>
      <c r="G205" s="196">
        <f t="shared" si="6"/>
        <v>-11751.020595999998</v>
      </c>
    </row>
    <row r="206" spans="1:7" ht="14.25" customHeight="1">
      <c r="A206" s="209">
        <v>2080599</v>
      </c>
      <c r="B206" s="209" t="s">
        <v>266</v>
      </c>
      <c r="C206" s="205">
        <v>12447.724</v>
      </c>
      <c r="D206" s="206"/>
      <c r="E206" s="205">
        <f t="shared" si="7"/>
        <v>12447.724</v>
      </c>
      <c r="F206" s="201">
        <v>13343</v>
      </c>
      <c r="G206" s="196">
        <f t="shared" si="6"/>
        <v>-895.27599999999984</v>
      </c>
    </row>
    <row r="207" spans="1:7">
      <c r="A207" s="208">
        <v>20806</v>
      </c>
      <c r="B207" s="208" t="s">
        <v>267</v>
      </c>
      <c r="C207" s="205">
        <v>22.9956</v>
      </c>
      <c r="D207" s="206"/>
      <c r="E207" s="205">
        <f t="shared" si="7"/>
        <v>22.9956</v>
      </c>
      <c r="F207" s="201">
        <v>18</v>
      </c>
      <c r="G207" s="196">
        <f t="shared" si="6"/>
        <v>4.9955999999999996</v>
      </c>
    </row>
    <row r="208" spans="1:7" ht="14.25" customHeight="1">
      <c r="A208" s="209">
        <v>2080601</v>
      </c>
      <c r="B208" s="209" t="s">
        <v>268</v>
      </c>
      <c r="C208" s="205">
        <v>22.9956</v>
      </c>
      <c r="D208" s="206"/>
      <c r="E208" s="205">
        <f t="shared" si="7"/>
        <v>22.9956</v>
      </c>
      <c r="F208" s="201">
        <v>18</v>
      </c>
      <c r="G208" s="196">
        <f t="shared" si="6"/>
        <v>4.9955999999999996</v>
      </c>
    </row>
    <row r="209" spans="1:7">
      <c r="A209" s="208">
        <v>20807</v>
      </c>
      <c r="B209" s="208" t="s">
        <v>269</v>
      </c>
      <c r="C209" s="205">
        <v>4153.8</v>
      </c>
      <c r="D209" s="206">
        <f>D210+D211+D212+D213</f>
        <v>121</v>
      </c>
      <c r="E209" s="205">
        <f t="shared" si="7"/>
        <v>4274.8</v>
      </c>
      <c r="F209" s="201">
        <v>4095</v>
      </c>
      <c r="G209" s="196">
        <f t="shared" si="6"/>
        <v>179.80000000000018</v>
      </c>
    </row>
    <row r="210" spans="1:7" ht="14.25" customHeight="1">
      <c r="A210" s="209">
        <v>2080701</v>
      </c>
      <c r="B210" s="209" t="s">
        <v>270</v>
      </c>
      <c r="C210" s="205">
        <v>3544</v>
      </c>
      <c r="D210" s="206"/>
      <c r="E210" s="205">
        <f t="shared" si="7"/>
        <v>3544</v>
      </c>
      <c r="F210" s="201">
        <v>3649</v>
      </c>
      <c r="G210" s="196">
        <f t="shared" si="6"/>
        <v>-105</v>
      </c>
    </row>
    <row r="211" spans="1:7" ht="14.25" customHeight="1">
      <c r="A211" s="209">
        <v>2080705</v>
      </c>
      <c r="B211" s="209" t="s">
        <v>271</v>
      </c>
      <c r="C211" s="205">
        <v>334.80000000000018</v>
      </c>
      <c r="D211" s="206">
        <v>121</v>
      </c>
      <c r="E211" s="205">
        <f t="shared" si="7"/>
        <v>455.80000000000018</v>
      </c>
      <c r="F211" s="201">
        <v>178</v>
      </c>
      <c r="G211" s="196">
        <f t="shared" si="6"/>
        <v>277.80000000000018</v>
      </c>
    </row>
    <row r="212" spans="1:7" ht="14.25" customHeight="1">
      <c r="A212" s="209">
        <v>2080709</v>
      </c>
      <c r="B212" s="209" t="s">
        <v>272</v>
      </c>
      <c r="C212" s="205">
        <v>7</v>
      </c>
      <c r="D212" s="206"/>
      <c r="E212" s="205">
        <f t="shared" si="7"/>
        <v>7</v>
      </c>
      <c r="F212" s="201">
        <v>0</v>
      </c>
      <c r="G212" s="196">
        <f t="shared" si="6"/>
        <v>7</v>
      </c>
    </row>
    <row r="213" spans="1:7" ht="14.25" customHeight="1">
      <c r="A213" s="209">
        <v>2080799</v>
      </c>
      <c r="B213" s="209" t="s">
        <v>273</v>
      </c>
      <c r="C213" s="205">
        <v>268</v>
      </c>
      <c r="D213" s="206"/>
      <c r="E213" s="205">
        <f t="shared" si="7"/>
        <v>268</v>
      </c>
      <c r="F213" s="201">
        <v>268</v>
      </c>
      <c r="G213" s="196">
        <f t="shared" si="6"/>
        <v>0</v>
      </c>
    </row>
    <row r="214" spans="1:7">
      <c r="A214" s="208">
        <v>20808</v>
      </c>
      <c r="B214" s="208" t="s">
        <v>274</v>
      </c>
      <c r="C214" s="205">
        <v>6413.5944</v>
      </c>
      <c r="D214" s="206"/>
      <c r="E214" s="205">
        <f t="shared" si="7"/>
        <v>6413.5944</v>
      </c>
      <c r="F214" s="201">
        <v>7504</v>
      </c>
      <c r="G214" s="196">
        <f t="shared" si="6"/>
        <v>-1090.4056</v>
      </c>
    </row>
    <row r="215" spans="1:7" s="213" customFormat="1" ht="14.25" customHeight="1">
      <c r="A215" s="209">
        <v>2080801</v>
      </c>
      <c r="B215" s="209" t="s">
        <v>598</v>
      </c>
      <c r="C215" s="210">
        <v>0</v>
      </c>
      <c r="D215" s="211"/>
      <c r="E215" s="205">
        <f t="shared" si="7"/>
        <v>0</v>
      </c>
      <c r="F215" s="212">
        <v>362</v>
      </c>
      <c r="G215" s="196">
        <f t="shared" si="6"/>
        <v>-362</v>
      </c>
    </row>
    <row r="216" spans="1:7" ht="14.25" customHeight="1">
      <c r="A216" s="209">
        <v>2080802</v>
      </c>
      <c r="B216" s="209" t="s">
        <v>275</v>
      </c>
      <c r="C216" s="205">
        <v>815.28160000000003</v>
      </c>
      <c r="D216" s="206"/>
      <c r="E216" s="205">
        <f t="shared" si="7"/>
        <v>815.28160000000003</v>
      </c>
      <c r="F216" s="201">
        <v>912</v>
      </c>
      <c r="G216" s="196">
        <f t="shared" si="6"/>
        <v>-96.718399999999974</v>
      </c>
    </row>
    <row r="217" spans="1:7" ht="14.25" customHeight="1">
      <c r="A217" s="209">
        <v>2080803</v>
      </c>
      <c r="B217" s="209" t="s">
        <v>276</v>
      </c>
      <c r="C217" s="205">
        <v>283</v>
      </c>
      <c r="D217" s="206"/>
      <c r="E217" s="205">
        <f t="shared" si="7"/>
        <v>283</v>
      </c>
      <c r="F217" s="201">
        <v>283</v>
      </c>
      <c r="G217" s="196">
        <f t="shared" si="6"/>
        <v>0</v>
      </c>
    </row>
    <row r="218" spans="1:7" ht="14.25" customHeight="1">
      <c r="A218" s="209">
        <v>2080805</v>
      </c>
      <c r="B218" s="209" t="s">
        <v>277</v>
      </c>
      <c r="C218" s="205">
        <v>440</v>
      </c>
      <c r="D218" s="206"/>
      <c r="E218" s="205">
        <f t="shared" si="7"/>
        <v>440</v>
      </c>
      <c r="F218" s="201">
        <v>606</v>
      </c>
      <c r="G218" s="196">
        <f t="shared" si="6"/>
        <v>-166</v>
      </c>
    </row>
    <row r="219" spans="1:7" ht="14.25" customHeight="1">
      <c r="A219" s="209">
        <v>2080808</v>
      </c>
      <c r="B219" s="209" t="s">
        <v>278</v>
      </c>
      <c r="C219" s="205">
        <v>11</v>
      </c>
      <c r="D219" s="206"/>
      <c r="E219" s="205">
        <f t="shared" si="7"/>
        <v>11</v>
      </c>
      <c r="F219" s="201">
        <v>20</v>
      </c>
      <c r="G219" s="196">
        <f t="shared" si="6"/>
        <v>-9</v>
      </c>
    </row>
    <row r="220" spans="1:7" ht="14.25" customHeight="1">
      <c r="A220" s="209">
        <v>2080899</v>
      </c>
      <c r="B220" s="209" t="s">
        <v>279</v>
      </c>
      <c r="C220" s="205">
        <v>4864.3127999999997</v>
      </c>
      <c r="D220" s="206"/>
      <c r="E220" s="205">
        <f t="shared" si="7"/>
        <v>4864.3127999999997</v>
      </c>
      <c r="F220" s="201">
        <v>5321</v>
      </c>
      <c r="G220" s="196">
        <f t="shared" si="6"/>
        <v>-456.6872000000003</v>
      </c>
    </row>
    <row r="221" spans="1:7">
      <c r="A221" s="208">
        <v>20809</v>
      </c>
      <c r="B221" s="208" t="s">
        <v>280</v>
      </c>
      <c r="C221" s="205">
        <v>1673.2061000000001</v>
      </c>
      <c r="D221" s="206"/>
      <c r="E221" s="205">
        <f t="shared" si="7"/>
        <v>1673.2061000000001</v>
      </c>
      <c r="F221" s="201">
        <v>2032</v>
      </c>
      <c r="G221" s="196">
        <f t="shared" si="6"/>
        <v>-358.79389999999989</v>
      </c>
    </row>
    <row r="222" spans="1:7" ht="14.25" customHeight="1">
      <c r="A222" s="209">
        <v>2080901</v>
      </c>
      <c r="B222" s="209" t="s">
        <v>281</v>
      </c>
      <c r="C222" s="205">
        <v>661.7</v>
      </c>
      <c r="D222" s="206"/>
      <c r="E222" s="205">
        <f t="shared" si="7"/>
        <v>661.7</v>
      </c>
      <c r="F222" s="201">
        <v>985</v>
      </c>
      <c r="G222" s="196">
        <f t="shared" si="6"/>
        <v>-323.29999999999995</v>
      </c>
    </row>
    <row r="223" spans="1:7" ht="14.25" customHeight="1">
      <c r="A223" s="209">
        <v>2080902</v>
      </c>
      <c r="B223" s="209" t="s">
        <v>282</v>
      </c>
      <c r="C223" s="205">
        <v>204.73686000000001</v>
      </c>
      <c r="D223" s="206"/>
      <c r="E223" s="205">
        <f t="shared" si="7"/>
        <v>204.73686000000001</v>
      </c>
      <c r="F223" s="201">
        <v>136</v>
      </c>
      <c r="G223" s="196">
        <f t="shared" si="6"/>
        <v>68.736860000000007</v>
      </c>
    </row>
    <row r="224" spans="1:7" ht="14.25" customHeight="1">
      <c r="A224" s="209">
        <v>2080903</v>
      </c>
      <c r="B224" s="209" t="s">
        <v>283</v>
      </c>
      <c r="C224" s="205">
        <v>27</v>
      </c>
      <c r="D224" s="206"/>
      <c r="E224" s="205">
        <f t="shared" si="7"/>
        <v>27</v>
      </c>
      <c r="F224" s="201">
        <v>13</v>
      </c>
      <c r="G224" s="196">
        <f t="shared" si="6"/>
        <v>14</v>
      </c>
    </row>
    <row r="225" spans="1:7" ht="14.25" customHeight="1">
      <c r="A225" s="209">
        <v>2080905</v>
      </c>
      <c r="B225" s="209" t="s">
        <v>284</v>
      </c>
      <c r="C225" s="205">
        <v>245.51924</v>
      </c>
      <c r="D225" s="206"/>
      <c r="E225" s="205">
        <f t="shared" si="7"/>
        <v>245.51924</v>
      </c>
      <c r="F225" s="201">
        <v>359</v>
      </c>
      <c r="G225" s="196">
        <f t="shared" si="6"/>
        <v>-113.48076</v>
      </c>
    </row>
    <row r="226" spans="1:7" ht="14.25" customHeight="1">
      <c r="A226" s="209">
        <v>2080999</v>
      </c>
      <c r="B226" s="209" t="s">
        <v>285</v>
      </c>
      <c r="C226" s="205">
        <v>534.25</v>
      </c>
      <c r="D226" s="206"/>
      <c r="E226" s="205">
        <f t="shared" si="7"/>
        <v>534.25</v>
      </c>
      <c r="F226" s="201">
        <v>539</v>
      </c>
      <c r="G226" s="196">
        <f t="shared" si="6"/>
        <v>-4.75</v>
      </c>
    </row>
    <row r="227" spans="1:7">
      <c r="A227" s="208">
        <v>20810</v>
      </c>
      <c r="B227" s="208" t="s">
        <v>286</v>
      </c>
      <c r="C227" s="205">
        <v>3014.165152</v>
      </c>
      <c r="D227" s="206"/>
      <c r="E227" s="205">
        <f t="shared" si="7"/>
        <v>3014.165152</v>
      </c>
      <c r="F227" s="201">
        <v>4015</v>
      </c>
      <c r="G227" s="196">
        <f t="shared" si="6"/>
        <v>-1000.834848</v>
      </c>
    </row>
    <row r="228" spans="1:7" ht="14.25" customHeight="1">
      <c r="A228" s="209">
        <v>2081001</v>
      </c>
      <c r="B228" s="209" t="s">
        <v>287</v>
      </c>
      <c r="C228" s="205">
        <v>579.51639999999998</v>
      </c>
      <c r="D228" s="206"/>
      <c r="E228" s="205">
        <f t="shared" si="7"/>
        <v>579.51639999999998</v>
      </c>
      <c r="F228" s="201">
        <v>780</v>
      </c>
      <c r="G228" s="196">
        <f t="shared" si="6"/>
        <v>-200.48360000000002</v>
      </c>
    </row>
    <row r="229" spans="1:7" ht="14.25" customHeight="1">
      <c r="A229" s="209">
        <v>2081002</v>
      </c>
      <c r="B229" s="209" t="s">
        <v>288</v>
      </c>
      <c r="C229" s="205">
        <v>974.54</v>
      </c>
      <c r="D229" s="206"/>
      <c r="E229" s="205">
        <f t="shared" si="7"/>
        <v>974.54</v>
      </c>
      <c r="F229" s="201">
        <v>980</v>
      </c>
      <c r="G229" s="196">
        <f t="shared" si="6"/>
        <v>-5.4600000000000364</v>
      </c>
    </row>
    <row r="230" spans="1:7" ht="14.25" customHeight="1">
      <c r="A230" s="209">
        <v>2081004</v>
      </c>
      <c r="B230" s="209" t="s">
        <v>289</v>
      </c>
      <c r="C230" s="205">
        <v>317.50265999999999</v>
      </c>
      <c r="D230" s="206"/>
      <c r="E230" s="205">
        <f t="shared" si="7"/>
        <v>317.50265999999999</v>
      </c>
      <c r="F230" s="201">
        <v>909</v>
      </c>
      <c r="G230" s="196">
        <f t="shared" si="6"/>
        <v>-591.49734000000001</v>
      </c>
    </row>
    <row r="231" spans="1:7" ht="14.25" customHeight="1">
      <c r="A231" s="209">
        <v>2081005</v>
      </c>
      <c r="B231" s="209" t="s">
        <v>290</v>
      </c>
      <c r="C231" s="205">
        <v>468.10609199999999</v>
      </c>
      <c r="D231" s="206"/>
      <c r="E231" s="205">
        <f t="shared" si="7"/>
        <v>468.10609199999999</v>
      </c>
      <c r="F231" s="201">
        <v>555</v>
      </c>
      <c r="G231" s="196">
        <f t="shared" si="6"/>
        <v>-86.89390800000001</v>
      </c>
    </row>
    <row r="232" spans="1:7" ht="14.25" customHeight="1">
      <c r="A232" s="209">
        <v>2081006</v>
      </c>
      <c r="B232" s="209" t="s">
        <v>291</v>
      </c>
      <c r="C232" s="205">
        <v>520.5</v>
      </c>
      <c r="D232" s="206"/>
      <c r="E232" s="205">
        <f t="shared" si="7"/>
        <v>520.5</v>
      </c>
      <c r="F232" s="201">
        <v>647</v>
      </c>
      <c r="G232" s="196">
        <f t="shared" si="6"/>
        <v>-126.5</v>
      </c>
    </row>
    <row r="233" spans="1:7" ht="14.25" customHeight="1">
      <c r="A233" s="209">
        <v>2081099</v>
      </c>
      <c r="B233" s="209" t="s">
        <v>292</v>
      </c>
      <c r="C233" s="205">
        <v>154</v>
      </c>
      <c r="D233" s="206"/>
      <c r="E233" s="205">
        <f t="shared" si="7"/>
        <v>154</v>
      </c>
      <c r="F233" s="201">
        <v>144</v>
      </c>
      <c r="G233" s="196">
        <f t="shared" si="6"/>
        <v>10</v>
      </c>
    </row>
    <row r="234" spans="1:7">
      <c r="A234" s="208">
        <v>20811</v>
      </c>
      <c r="B234" s="208" t="s">
        <v>293</v>
      </c>
      <c r="C234" s="205">
        <v>2774.1255110000002</v>
      </c>
      <c r="D234" s="206"/>
      <c r="E234" s="205">
        <f t="shared" si="7"/>
        <v>2774.1255110000002</v>
      </c>
      <c r="F234" s="201">
        <v>2566</v>
      </c>
      <c r="G234" s="196">
        <f t="shared" si="6"/>
        <v>208.12551100000019</v>
      </c>
    </row>
    <row r="235" spans="1:7" ht="14.25" customHeight="1">
      <c r="A235" s="209">
        <v>2081101</v>
      </c>
      <c r="B235" s="209" t="s">
        <v>135</v>
      </c>
      <c r="C235" s="205">
        <v>92.302886999999998</v>
      </c>
      <c r="D235" s="206"/>
      <c r="E235" s="205">
        <f t="shared" si="7"/>
        <v>92.302886999999998</v>
      </c>
      <c r="F235" s="201">
        <v>100</v>
      </c>
      <c r="G235" s="196">
        <f t="shared" si="6"/>
        <v>-7.6971130000000016</v>
      </c>
    </row>
    <row r="236" spans="1:7" ht="14.25" customHeight="1">
      <c r="A236" s="209">
        <v>2081104</v>
      </c>
      <c r="B236" s="209" t="s">
        <v>294</v>
      </c>
      <c r="C236" s="205">
        <v>771.5625</v>
      </c>
      <c r="D236" s="206"/>
      <c r="E236" s="205">
        <f t="shared" si="7"/>
        <v>771.5625</v>
      </c>
      <c r="F236" s="201">
        <v>390</v>
      </c>
      <c r="G236" s="196">
        <f t="shared" si="6"/>
        <v>381.5625</v>
      </c>
    </row>
    <row r="237" spans="1:7" ht="14.25" customHeight="1">
      <c r="A237" s="209">
        <v>2081106</v>
      </c>
      <c r="B237" s="209" t="s">
        <v>295</v>
      </c>
      <c r="C237" s="205">
        <v>0</v>
      </c>
      <c r="D237" s="206"/>
      <c r="E237" s="205">
        <f t="shared" si="7"/>
        <v>0</v>
      </c>
      <c r="F237" s="201">
        <v>0</v>
      </c>
      <c r="G237" s="196">
        <f t="shared" si="6"/>
        <v>0</v>
      </c>
    </row>
    <row r="238" spans="1:7" ht="14.25" customHeight="1">
      <c r="A238" s="209">
        <v>2081107</v>
      </c>
      <c r="B238" s="209" t="s">
        <v>296</v>
      </c>
      <c r="C238" s="205">
        <v>1591</v>
      </c>
      <c r="D238" s="206"/>
      <c r="E238" s="205">
        <f t="shared" si="7"/>
        <v>1591</v>
      </c>
      <c r="F238" s="201">
        <v>1604</v>
      </c>
      <c r="G238" s="196">
        <f t="shared" si="6"/>
        <v>-13</v>
      </c>
    </row>
    <row r="239" spans="1:7" ht="14.25" customHeight="1">
      <c r="A239" s="209">
        <v>2081199</v>
      </c>
      <c r="B239" s="209" t="s">
        <v>297</v>
      </c>
      <c r="C239" s="205">
        <v>319.20012400000002</v>
      </c>
      <c r="D239" s="206"/>
      <c r="E239" s="205">
        <f t="shared" si="7"/>
        <v>319.20012400000002</v>
      </c>
      <c r="F239" s="201">
        <v>472</v>
      </c>
      <c r="G239" s="196">
        <f t="shared" si="6"/>
        <v>-152.79987599999998</v>
      </c>
    </row>
    <row r="240" spans="1:7">
      <c r="A240" s="208">
        <v>20816</v>
      </c>
      <c r="B240" s="208" t="s">
        <v>298</v>
      </c>
      <c r="C240" s="205">
        <v>102.42115</v>
      </c>
      <c r="D240" s="206"/>
      <c r="E240" s="205">
        <f t="shared" si="7"/>
        <v>102.42115</v>
      </c>
      <c r="F240" s="201">
        <v>86</v>
      </c>
      <c r="G240" s="196">
        <f t="shared" si="6"/>
        <v>16.421149999999997</v>
      </c>
    </row>
    <row r="241" spans="1:7" ht="14.25" customHeight="1">
      <c r="A241" s="209">
        <v>2081601</v>
      </c>
      <c r="B241" s="209" t="s">
        <v>135</v>
      </c>
      <c r="C241" s="205">
        <v>73.221149999999994</v>
      </c>
      <c r="D241" s="206"/>
      <c r="E241" s="205">
        <f t="shared" si="7"/>
        <v>73.221149999999994</v>
      </c>
      <c r="F241" s="201">
        <v>63</v>
      </c>
      <c r="G241" s="196">
        <f t="shared" si="6"/>
        <v>10.221149999999994</v>
      </c>
    </row>
    <row r="242" spans="1:7" ht="14.25" customHeight="1">
      <c r="A242" s="209">
        <v>2081699</v>
      </c>
      <c r="B242" s="209" t="s">
        <v>299</v>
      </c>
      <c r="C242" s="205">
        <v>29.2</v>
      </c>
      <c r="D242" s="206"/>
      <c r="E242" s="205">
        <f t="shared" si="7"/>
        <v>29.2</v>
      </c>
      <c r="F242" s="201">
        <v>23</v>
      </c>
      <c r="G242" s="196">
        <f t="shared" si="6"/>
        <v>6.1999999999999993</v>
      </c>
    </row>
    <row r="243" spans="1:7">
      <c r="A243" s="208">
        <v>20819</v>
      </c>
      <c r="B243" s="208" t="s">
        <v>300</v>
      </c>
      <c r="C243" s="205">
        <v>15124.04492</v>
      </c>
      <c r="D243" s="206"/>
      <c r="E243" s="205">
        <f t="shared" si="7"/>
        <v>15124.04492</v>
      </c>
      <c r="F243" s="201">
        <v>15308</v>
      </c>
      <c r="G243" s="196">
        <f t="shared" si="6"/>
        <v>-183.95507999999973</v>
      </c>
    </row>
    <row r="244" spans="1:7" ht="14.25" customHeight="1">
      <c r="A244" s="209">
        <v>2081901</v>
      </c>
      <c r="B244" s="209" t="s">
        <v>301</v>
      </c>
      <c r="C244" s="205">
        <v>4316.9871000000003</v>
      </c>
      <c r="D244" s="206"/>
      <c r="E244" s="205">
        <f t="shared" si="7"/>
        <v>4316.9871000000003</v>
      </c>
      <c r="F244" s="201">
        <v>4317</v>
      </c>
      <c r="G244" s="196">
        <f t="shared" si="6"/>
        <v>-1.2899999999717693E-2</v>
      </c>
    </row>
    <row r="245" spans="1:7" ht="14.25" customHeight="1">
      <c r="A245" s="209">
        <v>2081902</v>
      </c>
      <c r="B245" s="209" t="s">
        <v>302</v>
      </c>
      <c r="C245" s="205">
        <v>10807.05782</v>
      </c>
      <c r="D245" s="206"/>
      <c r="E245" s="205">
        <f t="shared" si="7"/>
        <v>10807.05782</v>
      </c>
      <c r="F245" s="201">
        <v>10991</v>
      </c>
      <c r="G245" s="196">
        <f t="shared" si="6"/>
        <v>-183.94218000000001</v>
      </c>
    </row>
    <row r="246" spans="1:7">
      <c r="A246" s="208">
        <v>20820</v>
      </c>
      <c r="B246" s="208" t="s">
        <v>303</v>
      </c>
      <c r="C246" s="205">
        <v>1265.198476</v>
      </c>
      <c r="D246" s="206"/>
      <c r="E246" s="205">
        <f t="shared" si="7"/>
        <v>1265.198476</v>
      </c>
      <c r="F246" s="201">
        <v>1882</v>
      </c>
      <c r="G246" s="196">
        <f t="shared" si="6"/>
        <v>-616.80152399999997</v>
      </c>
    </row>
    <row r="247" spans="1:7" ht="14.25" customHeight="1">
      <c r="A247" s="209">
        <v>2082001</v>
      </c>
      <c r="B247" s="209" t="s">
        <v>304</v>
      </c>
      <c r="C247" s="205">
        <v>1075</v>
      </c>
      <c r="D247" s="206"/>
      <c r="E247" s="205">
        <f t="shared" si="7"/>
        <v>1075</v>
      </c>
      <c r="F247" s="201">
        <v>1692</v>
      </c>
      <c r="G247" s="196">
        <f t="shared" si="6"/>
        <v>-617</v>
      </c>
    </row>
    <row r="248" spans="1:7" ht="14.25" customHeight="1">
      <c r="A248" s="209">
        <v>2082002</v>
      </c>
      <c r="B248" s="209" t="s">
        <v>305</v>
      </c>
      <c r="C248" s="205">
        <v>190.198476</v>
      </c>
      <c r="D248" s="206"/>
      <c r="E248" s="205">
        <f t="shared" si="7"/>
        <v>190.198476</v>
      </c>
      <c r="F248" s="201">
        <v>190</v>
      </c>
      <c r="G248" s="196">
        <f t="shared" si="6"/>
        <v>0.19847599999999943</v>
      </c>
    </row>
    <row r="249" spans="1:7">
      <c r="A249" s="208">
        <v>20821</v>
      </c>
      <c r="B249" s="208" t="s">
        <v>306</v>
      </c>
      <c r="C249" s="205">
        <v>5989.2667000000001</v>
      </c>
      <c r="D249" s="206"/>
      <c r="E249" s="205">
        <f t="shared" si="7"/>
        <v>5989.2667000000001</v>
      </c>
      <c r="F249" s="201">
        <v>5929</v>
      </c>
      <c r="G249" s="196">
        <f t="shared" si="6"/>
        <v>60.266700000000128</v>
      </c>
    </row>
    <row r="250" spans="1:7" ht="14.25" customHeight="1">
      <c r="A250" s="209">
        <v>2082101</v>
      </c>
      <c r="B250" s="209" t="s">
        <v>307</v>
      </c>
      <c r="C250" s="205">
        <v>1523.0708999999999</v>
      </c>
      <c r="D250" s="206"/>
      <c r="E250" s="205">
        <f t="shared" si="7"/>
        <v>1523.0708999999999</v>
      </c>
      <c r="F250" s="201">
        <v>1463</v>
      </c>
      <c r="G250" s="196">
        <f t="shared" si="6"/>
        <v>60.070899999999938</v>
      </c>
    </row>
    <row r="251" spans="1:7" ht="14.25" customHeight="1">
      <c r="A251" s="209">
        <v>2082102</v>
      </c>
      <c r="B251" s="209" t="s">
        <v>308</v>
      </c>
      <c r="C251" s="205">
        <v>4466.1958000000004</v>
      </c>
      <c r="D251" s="206"/>
      <c r="E251" s="205">
        <f t="shared" si="7"/>
        <v>4466.1958000000004</v>
      </c>
      <c r="F251" s="201">
        <v>4466</v>
      </c>
      <c r="G251" s="196">
        <f t="shared" si="6"/>
        <v>0.19580000000041764</v>
      </c>
    </row>
    <row r="252" spans="1:7">
      <c r="A252" s="208">
        <v>20825</v>
      </c>
      <c r="B252" s="208" t="s">
        <v>309</v>
      </c>
      <c r="C252" s="205">
        <v>789.68719999999996</v>
      </c>
      <c r="D252" s="206"/>
      <c r="E252" s="205">
        <f t="shared" si="7"/>
        <v>789.68719999999996</v>
      </c>
      <c r="F252" s="201">
        <v>848</v>
      </c>
      <c r="G252" s="196">
        <f t="shared" si="6"/>
        <v>-58.312800000000038</v>
      </c>
    </row>
    <row r="253" spans="1:7" ht="14.25" customHeight="1">
      <c r="A253" s="209">
        <v>2082501</v>
      </c>
      <c r="B253" s="209" t="s">
        <v>310</v>
      </c>
      <c r="C253" s="205">
        <v>58.467199999999998</v>
      </c>
      <c r="D253" s="206"/>
      <c r="E253" s="205">
        <f t="shared" si="7"/>
        <v>58.467199999999998</v>
      </c>
      <c r="F253" s="201">
        <v>117</v>
      </c>
      <c r="G253" s="196">
        <f t="shared" si="6"/>
        <v>-58.532800000000002</v>
      </c>
    </row>
    <row r="254" spans="1:7" ht="14.25" customHeight="1">
      <c r="A254" s="209">
        <v>2082502</v>
      </c>
      <c r="B254" s="209" t="s">
        <v>311</v>
      </c>
      <c r="C254" s="205">
        <v>731.22</v>
      </c>
      <c r="D254" s="206"/>
      <c r="E254" s="205">
        <f t="shared" si="7"/>
        <v>731.22</v>
      </c>
      <c r="F254" s="201">
        <v>731</v>
      </c>
      <c r="G254" s="196">
        <f t="shared" si="6"/>
        <v>0.22000000000002728</v>
      </c>
    </row>
    <row r="255" spans="1:7">
      <c r="A255" s="208">
        <v>20828</v>
      </c>
      <c r="B255" s="208" t="s">
        <v>312</v>
      </c>
      <c r="C255" s="205">
        <v>590.256483</v>
      </c>
      <c r="D255" s="206"/>
      <c r="E255" s="205">
        <f t="shared" si="7"/>
        <v>590.256483</v>
      </c>
      <c r="F255" s="201">
        <v>730</v>
      </c>
      <c r="G255" s="196">
        <f t="shared" si="6"/>
        <v>-139.743517</v>
      </c>
    </row>
    <row r="256" spans="1:7" ht="14.25" customHeight="1">
      <c r="A256" s="209">
        <v>2082801</v>
      </c>
      <c r="B256" s="209" t="s">
        <v>135</v>
      </c>
      <c r="C256" s="205">
        <v>240.20435900000001</v>
      </c>
      <c r="D256" s="206"/>
      <c r="E256" s="205">
        <f t="shared" si="7"/>
        <v>240.20435900000001</v>
      </c>
      <c r="F256" s="201">
        <v>260</v>
      </c>
      <c r="G256" s="196">
        <f t="shared" si="6"/>
        <v>-19.795640999999989</v>
      </c>
    </row>
    <row r="257" spans="1:7" ht="14.25" customHeight="1">
      <c r="A257" s="209">
        <v>2082850</v>
      </c>
      <c r="B257" s="209" t="s">
        <v>138</v>
      </c>
      <c r="C257" s="205">
        <v>228.227124</v>
      </c>
      <c r="D257" s="206"/>
      <c r="E257" s="205">
        <f t="shared" si="7"/>
        <v>228.227124</v>
      </c>
      <c r="F257" s="201">
        <v>256</v>
      </c>
      <c r="G257" s="196">
        <f t="shared" si="6"/>
        <v>-27.772875999999997</v>
      </c>
    </row>
    <row r="258" spans="1:7" ht="14.25" customHeight="1">
      <c r="A258" s="209">
        <v>2082899</v>
      </c>
      <c r="B258" s="209" t="s">
        <v>313</v>
      </c>
      <c r="C258" s="205">
        <v>121.825</v>
      </c>
      <c r="D258" s="206"/>
      <c r="E258" s="205">
        <f t="shared" si="7"/>
        <v>121.825</v>
      </c>
      <c r="F258" s="201">
        <v>214</v>
      </c>
      <c r="G258" s="196">
        <f t="shared" si="6"/>
        <v>-92.174999999999997</v>
      </c>
    </row>
    <row r="259" spans="1:7">
      <c r="A259" s="208">
        <v>20899</v>
      </c>
      <c r="B259" s="208" t="s">
        <v>314</v>
      </c>
      <c r="C259" s="205">
        <v>56.097974000000001</v>
      </c>
      <c r="D259" s="206"/>
      <c r="E259" s="205">
        <f t="shared" si="7"/>
        <v>56.097974000000001</v>
      </c>
      <c r="F259" s="201">
        <v>261</v>
      </c>
      <c r="G259" s="196">
        <f t="shared" si="6"/>
        <v>-204.90202600000001</v>
      </c>
    </row>
    <row r="260" spans="1:7" ht="14.25" customHeight="1">
      <c r="A260" s="209">
        <v>2089999</v>
      </c>
      <c r="B260" s="209" t="s">
        <v>314</v>
      </c>
      <c r="C260" s="205">
        <v>56.097974000000001</v>
      </c>
      <c r="D260" s="206"/>
      <c r="E260" s="205">
        <f t="shared" si="7"/>
        <v>56.097974000000001</v>
      </c>
      <c r="F260" s="201">
        <v>261</v>
      </c>
      <c r="G260" s="196">
        <f t="shared" si="6"/>
        <v>-204.90202600000001</v>
      </c>
    </row>
    <row r="261" spans="1:7">
      <c r="A261" s="204">
        <v>210</v>
      </c>
      <c r="B261" s="204" t="s">
        <v>82</v>
      </c>
      <c r="C261" s="205">
        <v>61525.327583999999</v>
      </c>
      <c r="D261" s="206">
        <f>D262+D265+D270+D273+D279+D281+D284+D288+D291+D293+D295+D299</f>
        <v>408</v>
      </c>
      <c r="E261" s="205">
        <f>E262+E265+E270+E273+E279+E281+E284+E288+E291+E293+E295+E299</f>
        <v>61933.327583999999</v>
      </c>
      <c r="F261" s="196">
        <v>59557</v>
      </c>
      <c r="G261" s="196">
        <f>E261-F261</f>
        <v>2376.3275839999988</v>
      </c>
    </row>
    <row r="262" spans="1:7">
      <c r="A262" s="208">
        <v>21001</v>
      </c>
      <c r="B262" s="208" t="s">
        <v>315</v>
      </c>
      <c r="C262" s="205">
        <v>2146.5875879999999</v>
      </c>
      <c r="D262" s="206"/>
      <c r="E262" s="205">
        <f t="shared" si="7"/>
        <v>2146.5875879999999</v>
      </c>
      <c r="F262" s="201">
        <v>1676</v>
      </c>
      <c r="G262" s="196">
        <f t="shared" si="6"/>
        <v>470.58758799999987</v>
      </c>
    </row>
    <row r="263" spans="1:7" ht="14.25" customHeight="1">
      <c r="A263" s="209">
        <v>2100101</v>
      </c>
      <c r="B263" s="209" t="s">
        <v>135</v>
      </c>
      <c r="C263" s="205">
        <v>803.21706800000004</v>
      </c>
      <c r="D263" s="206"/>
      <c r="E263" s="205">
        <f t="shared" si="7"/>
        <v>803.21706800000004</v>
      </c>
      <c r="F263" s="201">
        <v>879</v>
      </c>
      <c r="G263" s="196">
        <f t="shared" si="6"/>
        <v>-75.78293199999996</v>
      </c>
    </row>
    <row r="264" spans="1:7" ht="14.25" customHeight="1">
      <c r="A264" s="209">
        <v>2100199</v>
      </c>
      <c r="B264" s="209" t="s">
        <v>316</v>
      </c>
      <c r="C264" s="205">
        <v>1343.3705199999999</v>
      </c>
      <c r="D264" s="206"/>
      <c r="E264" s="205">
        <f t="shared" si="7"/>
        <v>1343.3705199999999</v>
      </c>
      <c r="F264" s="201">
        <v>797</v>
      </c>
      <c r="G264" s="196">
        <f t="shared" ref="G264:G327" si="8">E264-F264</f>
        <v>546.37051999999994</v>
      </c>
    </row>
    <row r="265" spans="1:7">
      <c r="A265" s="208">
        <v>21002</v>
      </c>
      <c r="B265" s="208" t="s">
        <v>317</v>
      </c>
      <c r="C265" s="205">
        <v>1044.711474</v>
      </c>
      <c r="D265" s="206">
        <f>D266+D267+D268+D269</f>
        <v>408</v>
      </c>
      <c r="E265" s="205">
        <f t="shared" ref="E265:E328" si="9">C265+D265</f>
        <v>1452.711474</v>
      </c>
      <c r="F265" s="201">
        <v>2695</v>
      </c>
      <c r="G265" s="196">
        <f t="shared" si="8"/>
        <v>-1242.288526</v>
      </c>
    </row>
    <row r="266" spans="1:7" ht="14.25" customHeight="1">
      <c r="A266" s="209">
        <v>2100201</v>
      </c>
      <c r="B266" s="209" t="s">
        <v>318</v>
      </c>
      <c r="C266" s="205">
        <v>19.059999999999999</v>
      </c>
      <c r="D266" s="206">
        <v>408</v>
      </c>
      <c r="E266" s="205">
        <f t="shared" si="9"/>
        <v>427.06</v>
      </c>
      <c r="F266" s="201">
        <v>1607</v>
      </c>
      <c r="G266" s="196">
        <f t="shared" si="8"/>
        <v>-1179.94</v>
      </c>
    </row>
    <row r="267" spans="1:7" ht="14.25" customHeight="1">
      <c r="A267" s="209">
        <v>2100202</v>
      </c>
      <c r="B267" s="209" t="s">
        <v>319</v>
      </c>
      <c r="C267" s="205">
        <v>212.61799999999999</v>
      </c>
      <c r="D267" s="206"/>
      <c r="E267" s="205">
        <f t="shared" si="9"/>
        <v>212.61799999999999</v>
      </c>
      <c r="F267" s="201">
        <v>294</v>
      </c>
      <c r="G267" s="196">
        <f t="shared" si="8"/>
        <v>-81.382000000000005</v>
      </c>
    </row>
    <row r="268" spans="1:7" ht="14.25" customHeight="1">
      <c r="A268" s="209">
        <v>2100205</v>
      </c>
      <c r="B268" s="209" t="s">
        <v>320</v>
      </c>
      <c r="C268" s="205">
        <v>798.03347399999996</v>
      </c>
      <c r="D268" s="206"/>
      <c r="E268" s="205">
        <f t="shared" si="9"/>
        <v>798.03347399999996</v>
      </c>
      <c r="F268" s="201">
        <v>794</v>
      </c>
      <c r="G268" s="196">
        <f t="shared" si="8"/>
        <v>4.0334739999999556</v>
      </c>
    </row>
    <row r="269" spans="1:7" ht="14.25" customHeight="1">
      <c r="A269" s="209">
        <v>2100206</v>
      </c>
      <c r="B269" s="209" t="s">
        <v>321</v>
      </c>
      <c r="C269" s="205">
        <v>15</v>
      </c>
      <c r="D269" s="206"/>
      <c r="E269" s="205">
        <f t="shared" si="9"/>
        <v>15</v>
      </c>
      <c r="F269" s="201">
        <v>0</v>
      </c>
      <c r="G269" s="196">
        <f t="shared" si="8"/>
        <v>15</v>
      </c>
    </row>
    <row r="270" spans="1:7">
      <c r="A270" s="208">
        <v>21003</v>
      </c>
      <c r="B270" s="208" t="s">
        <v>322</v>
      </c>
      <c r="C270" s="205">
        <v>10173.648041</v>
      </c>
      <c r="D270" s="206"/>
      <c r="E270" s="205">
        <f t="shared" si="9"/>
        <v>10173.648041</v>
      </c>
      <c r="F270" s="201">
        <v>12512</v>
      </c>
      <c r="G270" s="196">
        <f t="shared" si="8"/>
        <v>-2338.3519589999996</v>
      </c>
    </row>
    <row r="271" spans="1:7" ht="14.25" customHeight="1">
      <c r="A271" s="209">
        <v>2100302</v>
      </c>
      <c r="B271" s="209" t="s">
        <v>323</v>
      </c>
      <c r="C271" s="205">
        <v>9477.4880410000005</v>
      </c>
      <c r="D271" s="206"/>
      <c r="E271" s="205">
        <f t="shared" si="9"/>
        <v>9477.4880410000005</v>
      </c>
      <c r="F271" s="201">
        <v>12204</v>
      </c>
      <c r="G271" s="196">
        <f t="shared" si="8"/>
        <v>-2726.5119589999995</v>
      </c>
    </row>
    <row r="272" spans="1:7" ht="14.25" customHeight="1">
      <c r="A272" s="209">
        <v>2100399</v>
      </c>
      <c r="B272" s="209" t="s">
        <v>324</v>
      </c>
      <c r="C272" s="205">
        <v>696.16</v>
      </c>
      <c r="D272" s="206"/>
      <c r="E272" s="205">
        <f t="shared" si="9"/>
        <v>696.16</v>
      </c>
      <c r="F272" s="201">
        <v>308</v>
      </c>
      <c r="G272" s="196">
        <f t="shared" si="8"/>
        <v>388.15999999999997</v>
      </c>
    </row>
    <row r="273" spans="1:7">
      <c r="A273" s="208">
        <v>21004</v>
      </c>
      <c r="B273" s="208" t="s">
        <v>325</v>
      </c>
      <c r="C273" s="205">
        <v>17264.809282999999</v>
      </c>
      <c r="D273" s="206"/>
      <c r="E273" s="205">
        <f t="shared" si="9"/>
        <v>17264.809282999999</v>
      </c>
      <c r="F273" s="201">
        <v>18915</v>
      </c>
      <c r="G273" s="196">
        <f t="shared" si="8"/>
        <v>-1650.1907170000013</v>
      </c>
    </row>
    <row r="274" spans="1:7" ht="14.25" customHeight="1">
      <c r="A274" s="209">
        <v>2100401</v>
      </c>
      <c r="B274" s="209" t="s">
        <v>326</v>
      </c>
      <c r="C274" s="205">
        <v>1092.4273499999999</v>
      </c>
      <c r="D274" s="206"/>
      <c r="E274" s="205">
        <f t="shared" si="9"/>
        <v>1092.4273499999999</v>
      </c>
      <c r="F274" s="201">
        <v>1322</v>
      </c>
      <c r="G274" s="196">
        <f t="shared" si="8"/>
        <v>-229.57265000000007</v>
      </c>
    </row>
    <row r="275" spans="1:7" ht="14.25" customHeight="1">
      <c r="A275" s="209">
        <v>2100403</v>
      </c>
      <c r="B275" s="209" t="s">
        <v>327</v>
      </c>
      <c r="C275" s="205">
        <v>818.38132800000005</v>
      </c>
      <c r="D275" s="206"/>
      <c r="E275" s="205">
        <f t="shared" si="9"/>
        <v>818.38132800000005</v>
      </c>
      <c r="F275" s="201">
        <v>817</v>
      </c>
      <c r="G275" s="196">
        <f t="shared" si="8"/>
        <v>1.3813280000000532</v>
      </c>
    </row>
    <row r="276" spans="1:7" ht="14.25" customHeight="1">
      <c r="A276" s="209">
        <v>2100408</v>
      </c>
      <c r="B276" s="209" t="s">
        <v>328</v>
      </c>
      <c r="C276" s="205">
        <v>4343.0006050000002</v>
      </c>
      <c r="D276" s="206"/>
      <c r="E276" s="205">
        <f t="shared" si="9"/>
        <v>4343.0006050000002</v>
      </c>
      <c r="F276" s="201">
        <v>5413</v>
      </c>
      <c r="G276" s="196">
        <f t="shared" si="8"/>
        <v>-1069.9993949999998</v>
      </c>
    </row>
    <row r="277" spans="1:7" ht="14.25" customHeight="1">
      <c r="A277" s="209">
        <v>2100409</v>
      </c>
      <c r="B277" s="209" t="s">
        <v>329</v>
      </c>
      <c r="C277" s="205">
        <v>10729</v>
      </c>
      <c r="D277" s="206"/>
      <c r="E277" s="205">
        <f t="shared" si="9"/>
        <v>10729</v>
      </c>
      <c r="F277" s="201">
        <v>10941</v>
      </c>
      <c r="G277" s="196">
        <f t="shared" si="8"/>
        <v>-212</v>
      </c>
    </row>
    <row r="278" spans="1:7" ht="14.25" customHeight="1">
      <c r="A278" s="209">
        <v>2100499</v>
      </c>
      <c r="B278" s="209" t="s">
        <v>330</v>
      </c>
      <c r="C278" s="205">
        <v>282</v>
      </c>
      <c r="D278" s="206"/>
      <c r="E278" s="205">
        <f t="shared" si="9"/>
        <v>282</v>
      </c>
      <c r="F278" s="201">
        <v>422</v>
      </c>
      <c r="G278" s="196">
        <f t="shared" si="8"/>
        <v>-140</v>
      </c>
    </row>
    <row r="279" spans="1:7">
      <c r="A279" s="208">
        <v>21006</v>
      </c>
      <c r="B279" s="208" t="s">
        <v>331</v>
      </c>
      <c r="C279" s="205">
        <v>95</v>
      </c>
      <c r="D279" s="206"/>
      <c r="E279" s="205">
        <f t="shared" si="9"/>
        <v>95</v>
      </c>
      <c r="F279" s="201">
        <v>55</v>
      </c>
      <c r="G279" s="196">
        <f t="shared" si="8"/>
        <v>40</v>
      </c>
    </row>
    <row r="280" spans="1:7" ht="14.25" customHeight="1">
      <c r="A280" s="209">
        <v>2100601</v>
      </c>
      <c r="B280" s="209" t="s">
        <v>332</v>
      </c>
      <c r="C280" s="205">
        <v>95</v>
      </c>
      <c r="D280" s="206"/>
      <c r="E280" s="205">
        <f t="shared" si="9"/>
        <v>95</v>
      </c>
      <c r="F280" s="201">
        <v>55</v>
      </c>
      <c r="G280" s="196">
        <f t="shared" si="8"/>
        <v>40</v>
      </c>
    </row>
    <row r="281" spans="1:7">
      <c r="A281" s="208">
        <v>21007</v>
      </c>
      <c r="B281" s="208" t="s">
        <v>333</v>
      </c>
      <c r="C281" s="205">
        <v>3076.384</v>
      </c>
      <c r="D281" s="206"/>
      <c r="E281" s="205">
        <f t="shared" si="9"/>
        <v>3076.384</v>
      </c>
      <c r="F281" s="201">
        <v>3506</v>
      </c>
      <c r="G281" s="196">
        <f t="shared" si="8"/>
        <v>-429.61599999999999</v>
      </c>
    </row>
    <row r="282" spans="1:7" ht="14.25" customHeight="1">
      <c r="A282" s="209">
        <v>2100717</v>
      </c>
      <c r="B282" s="209" t="s">
        <v>334</v>
      </c>
      <c r="C282" s="205">
        <v>2611.3739999999998</v>
      </c>
      <c r="D282" s="206"/>
      <c r="E282" s="205">
        <f t="shared" si="9"/>
        <v>2611.3739999999998</v>
      </c>
      <c r="F282" s="201">
        <v>3062</v>
      </c>
      <c r="G282" s="196">
        <f t="shared" si="8"/>
        <v>-450.6260000000002</v>
      </c>
    </row>
    <row r="283" spans="1:7" ht="14.25" customHeight="1">
      <c r="A283" s="209">
        <v>2100799</v>
      </c>
      <c r="B283" s="209" t="s">
        <v>335</v>
      </c>
      <c r="C283" s="205">
        <v>465.01</v>
      </c>
      <c r="D283" s="206"/>
      <c r="E283" s="205">
        <f t="shared" si="9"/>
        <v>465.01</v>
      </c>
      <c r="F283" s="201">
        <v>444</v>
      </c>
      <c r="G283" s="196">
        <f t="shared" si="8"/>
        <v>21.009999999999991</v>
      </c>
    </row>
    <row r="284" spans="1:7">
      <c r="A284" s="208">
        <v>21011</v>
      </c>
      <c r="B284" s="208" t="s">
        <v>336</v>
      </c>
      <c r="C284" s="205">
        <v>14203.405784</v>
      </c>
      <c r="D284" s="206"/>
      <c r="E284" s="205">
        <f t="shared" si="9"/>
        <v>14203.405784</v>
      </c>
      <c r="F284" s="201">
        <v>13375</v>
      </c>
      <c r="G284" s="196">
        <f t="shared" si="8"/>
        <v>828.40578400000049</v>
      </c>
    </row>
    <row r="285" spans="1:7" ht="14.25" customHeight="1">
      <c r="A285" s="209">
        <v>2101101</v>
      </c>
      <c r="B285" s="209" t="s">
        <v>337</v>
      </c>
      <c r="C285" s="205">
        <v>1606.853938</v>
      </c>
      <c r="D285" s="206"/>
      <c r="E285" s="205">
        <f t="shared" si="9"/>
        <v>1606.853938</v>
      </c>
      <c r="F285" s="201">
        <v>1551</v>
      </c>
      <c r="G285" s="196">
        <f t="shared" si="8"/>
        <v>55.853937999999971</v>
      </c>
    </row>
    <row r="286" spans="1:7" ht="14.25" customHeight="1">
      <c r="A286" s="209">
        <v>2101102</v>
      </c>
      <c r="B286" s="209" t="s">
        <v>338</v>
      </c>
      <c r="C286" s="205">
        <v>5280.9153079999996</v>
      </c>
      <c r="D286" s="206"/>
      <c r="E286" s="205">
        <f t="shared" si="9"/>
        <v>5280.9153079999996</v>
      </c>
      <c r="F286" s="201">
        <v>5177</v>
      </c>
      <c r="G286" s="196">
        <f t="shared" si="8"/>
        <v>103.91530799999964</v>
      </c>
    </row>
    <row r="287" spans="1:7" ht="14.25" customHeight="1">
      <c r="A287" s="209">
        <v>2101199</v>
      </c>
      <c r="B287" s="209" t="s">
        <v>339</v>
      </c>
      <c r="C287" s="205">
        <v>7315.6365379999997</v>
      </c>
      <c r="D287" s="206"/>
      <c r="E287" s="205">
        <f t="shared" si="9"/>
        <v>7315.6365379999997</v>
      </c>
      <c r="F287" s="201">
        <v>6647</v>
      </c>
      <c r="G287" s="196">
        <f t="shared" si="8"/>
        <v>668.63653799999975</v>
      </c>
    </row>
    <row r="288" spans="1:7">
      <c r="A288" s="208">
        <v>21012</v>
      </c>
      <c r="B288" s="208" t="s">
        <v>340</v>
      </c>
      <c r="C288" s="205">
        <v>1625.2</v>
      </c>
      <c r="D288" s="206"/>
      <c r="E288" s="205">
        <f t="shared" si="9"/>
        <v>1625.2</v>
      </c>
      <c r="F288" s="201">
        <v>1343</v>
      </c>
      <c r="G288" s="196">
        <f t="shared" si="8"/>
        <v>282.20000000000005</v>
      </c>
    </row>
    <row r="289" spans="1:7" ht="14.25" customHeight="1">
      <c r="A289" s="209">
        <v>2101201</v>
      </c>
      <c r="B289" s="209" t="s">
        <v>341</v>
      </c>
      <c r="C289" s="205">
        <v>25.2</v>
      </c>
      <c r="D289" s="206"/>
      <c r="E289" s="205">
        <f t="shared" si="9"/>
        <v>25.2</v>
      </c>
      <c r="F289" s="201">
        <v>25</v>
      </c>
      <c r="G289" s="196">
        <f t="shared" si="8"/>
        <v>0.19999999999999929</v>
      </c>
    </row>
    <row r="290" spans="1:7" ht="14.25" customHeight="1">
      <c r="A290" s="209">
        <v>2101202</v>
      </c>
      <c r="B290" s="209" t="s">
        <v>342</v>
      </c>
      <c r="C290" s="205">
        <v>1600</v>
      </c>
      <c r="D290" s="206"/>
      <c r="E290" s="205">
        <f t="shared" si="9"/>
        <v>1600</v>
      </c>
      <c r="F290" s="201">
        <v>1318</v>
      </c>
      <c r="G290" s="196">
        <f t="shared" si="8"/>
        <v>282</v>
      </c>
    </row>
    <row r="291" spans="1:7">
      <c r="A291" s="208">
        <v>21013</v>
      </c>
      <c r="B291" s="208" t="s">
        <v>343</v>
      </c>
      <c r="C291" s="205">
        <v>3357</v>
      </c>
      <c r="D291" s="206"/>
      <c r="E291" s="205">
        <f t="shared" si="9"/>
        <v>3357</v>
      </c>
      <c r="F291" s="201">
        <v>4204</v>
      </c>
      <c r="G291" s="196">
        <f t="shared" si="8"/>
        <v>-847</v>
      </c>
    </row>
    <row r="292" spans="1:7" ht="14.25" customHeight="1">
      <c r="A292" s="209">
        <v>2101301</v>
      </c>
      <c r="B292" s="209" t="s">
        <v>344</v>
      </c>
      <c r="C292" s="205">
        <v>3357</v>
      </c>
      <c r="D292" s="206"/>
      <c r="E292" s="205">
        <f t="shared" si="9"/>
        <v>3357</v>
      </c>
      <c r="F292" s="201">
        <v>4204</v>
      </c>
      <c r="G292" s="196">
        <f t="shared" si="8"/>
        <v>-847</v>
      </c>
    </row>
    <row r="293" spans="1:7">
      <c r="A293" s="208">
        <v>21014</v>
      </c>
      <c r="B293" s="208" t="s">
        <v>345</v>
      </c>
      <c r="C293" s="205">
        <v>377.36505799999998</v>
      </c>
      <c r="D293" s="206"/>
      <c r="E293" s="205">
        <f t="shared" si="9"/>
        <v>377.36505799999998</v>
      </c>
      <c r="F293" s="201">
        <v>410</v>
      </c>
      <c r="G293" s="196">
        <f t="shared" si="8"/>
        <v>-32.634942000000024</v>
      </c>
    </row>
    <row r="294" spans="1:7" ht="14.25" customHeight="1">
      <c r="A294" s="209">
        <v>2101401</v>
      </c>
      <c r="B294" s="209" t="s">
        <v>346</v>
      </c>
      <c r="C294" s="205">
        <v>377.36505799999998</v>
      </c>
      <c r="D294" s="206"/>
      <c r="E294" s="205">
        <f t="shared" si="9"/>
        <v>377.36505799999998</v>
      </c>
      <c r="F294" s="201">
        <v>410</v>
      </c>
      <c r="G294" s="196">
        <f t="shared" si="8"/>
        <v>-32.634942000000024</v>
      </c>
    </row>
    <row r="295" spans="1:7">
      <c r="A295" s="208">
        <v>21015</v>
      </c>
      <c r="B295" s="208" t="s">
        <v>347</v>
      </c>
      <c r="C295" s="205">
        <v>815.21635600000002</v>
      </c>
      <c r="D295" s="206"/>
      <c r="E295" s="205">
        <f t="shared" si="9"/>
        <v>815.21635600000002</v>
      </c>
      <c r="F295" s="201">
        <v>599</v>
      </c>
      <c r="G295" s="196">
        <f t="shared" si="8"/>
        <v>216.21635600000002</v>
      </c>
    </row>
    <row r="296" spans="1:7" ht="14.25" customHeight="1">
      <c r="A296" s="209">
        <v>2101501</v>
      </c>
      <c r="B296" s="209" t="s">
        <v>135</v>
      </c>
      <c r="C296" s="205">
        <v>430.31495899999999</v>
      </c>
      <c r="D296" s="206"/>
      <c r="E296" s="205">
        <f t="shared" si="9"/>
        <v>430.31495899999999</v>
      </c>
      <c r="F296" s="201">
        <v>476</v>
      </c>
      <c r="G296" s="196">
        <f t="shared" si="8"/>
        <v>-45.685041000000012</v>
      </c>
    </row>
    <row r="297" spans="1:7" ht="14.25" customHeight="1">
      <c r="A297" s="209">
        <v>2101505</v>
      </c>
      <c r="B297" s="209" t="s">
        <v>348</v>
      </c>
      <c r="C297" s="205">
        <v>302.8</v>
      </c>
      <c r="D297" s="206"/>
      <c r="E297" s="205">
        <f t="shared" si="9"/>
        <v>302.8</v>
      </c>
      <c r="F297" s="201">
        <v>52</v>
      </c>
      <c r="G297" s="196">
        <f t="shared" si="8"/>
        <v>250.8</v>
      </c>
    </row>
    <row r="298" spans="1:7" ht="14.25" customHeight="1">
      <c r="A298" s="209">
        <v>2101506</v>
      </c>
      <c r="B298" s="209" t="s">
        <v>349</v>
      </c>
      <c r="C298" s="205">
        <v>82.101397000000006</v>
      </c>
      <c r="D298" s="206"/>
      <c r="E298" s="205">
        <f t="shared" si="9"/>
        <v>82.101397000000006</v>
      </c>
      <c r="F298" s="201">
        <v>71</v>
      </c>
      <c r="G298" s="196">
        <f t="shared" si="8"/>
        <v>11.101397000000006</v>
      </c>
    </row>
    <row r="299" spans="1:7">
      <c r="A299" s="208">
        <v>21099</v>
      </c>
      <c r="B299" s="208" t="s">
        <v>634</v>
      </c>
      <c r="C299" s="205">
        <v>7346</v>
      </c>
      <c r="D299" s="206"/>
      <c r="E299" s="205">
        <f t="shared" si="9"/>
        <v>7346</v>
      </c>
      <c r="F299" s="201">
        <v>267</v>
      </c>
      <c r="G299" s="196">
        <f t="shared" si="8"/>
        <v>7079</v>
      </c>
    </row>
    <row r="300" spans="1:7" s="213" customFormat="1" ht="14.25" customHeight="1">
      <c r="A300" s="209">
        <v>2109999</v>
      </c>
      <c r="B300" s="209" t="s">
        <v>599</v>
      </c>
      <c r="C300" s="210">
        <v>7346</v>
      </c>
      <c r="D300" s="211"/>
      <c r="E300" s="205">
        <f t="shared" si="9"/>
        <v>7346</v>
      </c>
      <c r="F300" s="212">
        <v>267</v>
      </c>
      <c r="G300" s="196">
        <f t="shared" si="8"/>
        <v>7079</v>
      </c>
    </row>
    <row r="301" spans="1:7">
      <c r="A301" s="204">
        <v>211</v>
      </c>
      <c r="B301" s="204" t="s">
        <v>14</v>
      </c>
      <c r="C301" s="205">
        <v>23775.626882</v>
      </c>
      <c r="D301" s="206">
        <f>D302+D306+D308+D313+D319+D324+D328+D330</f>
        <v>15752</v>
      </c>
      <c r="E301" s="205">
        <f>C301+D301</f>
        <v>39527.626881999997</v>
      </c>
      <c r="F301" s="196">
        <v>12217</v>
      </c>
      <c r="G301" s="196">
        <f>E301-F301</f>
        <v>27310.626881999997</v>
      </c>
    </row>
    <row r="302" spans="1:7">
      <c r="A302" s="208">
        <v>21101</v>
      </c>
      <c r="B302" s="208" t="s">
        <v>350</v>
      </c>
      <c r="C302" s="205">
        <v>1177.527002</v>
      </c>
      <c r="D302" s="206">
        <f>D303+D304+D305</f>
        <v>0</v>
      </c>
      <c r="E302" s="205">
        <f>E306+E308+E313+E319+E324+E328+E330+E333</f>
        <v>38350.099879999994</v>
      </c>
      <c r="F302" s="201">
        <v>644</v>
      </c>
      <c r="G302" s="196">
        <f t="shared" si="8"/>
        <v>37706.099879999994</v>
      </c>
    </row>
    <row r="303" spans="1:7" ht="14.25" customHeight="1">
      <c r="A303" s="209">
        <v>2110101</v>
      </c>
      <c r="B303" s="209" t="s">
        <v>135</v>
      </c>
      <c r="C303" s="205">
        <v>542.28700200000003</v>
      </c>
      <c r="D303" s="206"/>
      <c r="E303" s="205">
        <f t="shared" si="9"/>
        <v>542.28700200000003</v>
      </c>
      <c r="F303" s="201">
        <v>585</v>
      </c>
      <c r="G303" s="196">
        <f t="shared" si="8"/>
        <v>-42.71299799999997</v>
      </c>
    </row>
    <row r="304" spans="1:7" ht="14.25" customHeight="1">
      <c r="A304" s="209">
        <v>2110104</v>
      </c>
      <c r="B304" s="209" t="s">
        <v>351</v>
      </c>
      <c r="C304" s="205">
        <v>5</v>
      </c>
      <c r="D304" s="206"/>
      <c r="E304" s="205">
        <f t="shared" si="9"/>
        <v>5</v>
      </c>
      <c r="F304" s="201">
        <v>2</v>
      </c>
      <c r="G304" s="196">
        <f t="shared" si="8"/>
        <v>3</v>
      </c>
    </row>
    <row r="305" spans="1:7" ht="14.25" customHeight="1">
      <c r="A305" s="209">
        <v>2110199</v>
      </c>
      <c r="B305" s="209" t="s">
        <v>352</v>
      </c>
      <c r="C305" s="205">
        <v>630.24</v>
      </c>
      <c r="D305" s="206"/>
      <c r="E305" s="205">
        <f t="shared" si="9"/>
        <v>630.24</v>
      </c>
      <c r="F305" s="201">
        <v>57</v>
      </c>
      <c r="G305" s="196">
        <f t="shared" si="8"/>
        <v>573.24</v>
      </c>
    </row>
    <row r="306" spans="1:7">
      <c r="A306" s="208">
        <v>21102</v>
      </c>
      <c r="B306" s="208" t="s">
        <v>353</v>
      </c>
      <c r="C306" s="205">
        <v>6.4</v>
      </c>
      <c r="D306" s="206"/>
      <c r="E306" s="205">
        <f t="shared" si="9"/>
        <v>6.4</v>
      </c>
      <c r="F306" s="201">
        <v>6</v>
      </c>
      <c r="G306" s="196">
        <f t="shared" si="8"/>
        <v>0.40000000000000036</v>
      </c>
    </row>
    <row r="307" spans="1:7" ht="14.25" customHeight="1">
      <c r="A307" s="209">
        <v>2110299</v>
      </c>
      <c r="B307" s="209" t="s">
        <v>354</v>
      </c>
      <c r="C307" s="205">
        <v>6.4</v>
      </c>
      <c r="D307" s="206"/>
      <c r="E307" s="205">
        <f t="shared" si="9"/>
        <v>6.4</v>
      </c>
      <c r="F307" s="201">
        <v>6</v>
      </c>
      <c r="G307" s="196">
        <f t="shared" si="8"/>
        <v>0.40000000000000036</v>
      </c>
    </row>
    <row r="308" spans="1:7">
      <c r="A308" s="208">
        <v>21103</v>
      </c>
      <c r="B308" s="208" t="s">
        <v>355</v>
      </c>
      <c r="C308" s="205">
        <v>13869.970000000001</v>
      </c>
      <c r="D308" s="206"/>
      <c r="E308" s="205">
        <f t="shared" si="9"/>
        <v>13869.970000000001</v>
      </c>
      <c r="F308" s="201">
        <v>3643</v>
      </c>
      <c r="G308" s="196">
        <f t="shared" si="8"/>
        <v>10226.970000000001</v>
      </c>
    </row>
    <row r="309" spans="1:7" ht="14.25" customHeight="1">
      <c r="A309" s="209">
        <v>2110301</v>
      </c>
      <c r="B309" s="209" t="s">
        <v>356</v>
      </c>
      <c r="C309" s="205">
        <v>2201.8000000000002</v>
      </c>
      <c r="D309" s="206"/>
      <c r="E309" s="205">
        <f t="shared" si="9"/>
        <v>2201.8000000000002</v>
      </c>
      <c r="F309" s="201">
        <v>13</v>
      </c>
      <c r="G309" s="196">
        <f t="shared" si="8"/>
        <v>2188.8000000000002</v>
      </c>
    </row>
    <row r="310" spans="1:7" ht="14.25" customHeight="1">
      <c r="A310" s="209">
        <v>2110302</v>
      </c>
      <c r="B310" s="209" t="s">
        <v>357</v>
      </c>
      <c r="C310" s="205">
        <v>6952.17</v>
      </c>
      <c r="D310" s="206"/>
      <c r="E310" s="205">
        <f t="shared" si="9"/>
        <v>6952.17</v>
      </c>
      <c r="F310" s="201">
        <v>2064</v>
      </c>
      <c r="G310" s="196">
        <f t="shared" si="8"/>
        <v>4888.17</v>
      </c>
    </row>
    <row r="311" spans="1:7" ht="14.25" customHeight="1">
      <c r="A311" s="209">
        <v>2110304</v>
      </c>
      <c r="B311" s="209" t="s">
        <v>358</v>
      </c>
      <c r="C311" s="205">
        <v>4711</v>
      </c>
      <c r="D311" s="206"/>
      <c r="E311" s="205">
        <f t="shared" si="9"/>
        <v>4711</v>
      </c>
      <c r="F311" s="201">
        <v>1563</v>
      </c>
      <c r="G311" s="196">
        <f t="shared" si="8"/>
        <v>3148</v>
      </c>
    </row>
    <row r="312" spans="1:7" ht="14.25" customHeight="1">
      <c r="A312" s="209">
        <v>2110399</v>
      </c>
      <c r="B312" s="209" t="s">
        <v>359</v>
      </c>
      <c r="C312" s="205">
        <v>5</v>
      </c>
      <c r="D312" s="206"/>
      <c r="E312" s="205">
        <f t="shared" si="9"/>
        <v>5</v>
      </c>
      <c r="F312" s="201">
        <v>3</v>
      </c>
      <c r="G312" s="196">
        <f t="shared" si="8"/>
        <v>2</v>
      </c>
    </row>
    <row r="313" spans="1:7">
      <c r="A313" s="208">
        <v>21104</v>
      </c>
      <c r="B313" s="208" t="s">
        <v>360</v>
      </c>
      <c r="C313" s="205">
        <v>1261.7618</v>
      </c>
      <c r="D313" s="206">
        <f>D314+D315+D316+D317+D318</f>
        <v>15752</v>
      </c>
      <c r="E313" s="206">
        <f>E314+E315+E316+E317+E318</f>
        <v>17013.761799999997</v>
      </c>
      <c r="F313" s="201">
        <v>1192</v>
      </c>
      <c r="G313" s="196">
        <f t="shared" si="8"/>
        <v>15821.761799999997</v>
      </c>
    </row>
    <row r="314" spans="1:7" ht="14.25" customHeight="1">
      <c r="A314" s="209">
        <v>2110401</v>
      </c>
      <c r="B314" s="209" t="s">
        <v>361</v>
      </c>
      <c r="C314" s="205">
        <v>966</v>
      </c>
      <c r="D314" s="206"/>
      <c r="E314" s="205">
        <f t="shared" si="9"/>
        <v>966</v>
      </c>
      <c r="F314" s="201">
        <v>140</v>
      </c>
      <c r="G314" s="196">
        <f t="shared" si="8"/>
        <v>826</v>
      </c>
    </row>
    <row r="315" spans="1:7" ht="14.25" customHeight="1">
      <c r="A315" s="209">
        <v>2110402</v>
      </c>
      <c r="B315" s="209" t="s">
        <v>362</v>
      </c>
      <c r="C315" s="205">
        <v>249.74</v>
      </c>
      <c r="D315" s="206">
        <f>16752-1000</f>
        <v>15752</v>
      </c>
      <c r="E315" s="205">
        <f t="shared" si="9"/>
        <v>16001.74</v>
      </c>
      <c r="F315" s="201">
        <v>282</v>
      </c>
      <c r="G315" s="196">
        <f t="shared" si="8"/>
        <v>15719.74</v>
      </c>
    </row>
    <row r="316" spans="1:7" s="213" customFormat="1" ht="14.25" customHeight="1">
      <c r="A316" s="209">
        <v>2110404</v>
      </c>
      <c r="B316" s="209" t="s">
        <v>600</v>
      </c>
      <c r="C316" s="210">
        <v>0</v>
      </c>
      <c r="D316" s="211"/>
      <c r="E316" s="205">
        <f t="shared" si="9"/>
        <v>0</v>
      </c>
      <c r="F316" s="212">
        <v>668</v>
      </c>
      <c r="G316" s="196">
        <f t="shared" si="8"/>
        <v>-668</v>
      </c>
    </row>
    <row r="317" spans="1:7" ht="14.25" customHeight="1">
      <c r="A317" s="209">
        <v>2110406</v>
      </c>
      <c r="B317" s="209" t="s">
        <v>601</v>
      </c>
      <c r="C317" s="205">
        <v>30</v>
      </c>
      <c r="D317" s="206"/>
      <c r="E317" s="205">
        <f t="shared" si="9"/>
        <v>30</v>
      </c>
      <c r="F317" s="201">
        <v>0</v>
      </c>
      <c r="G317" s="196">
        <f t="shared" si="8"/>
        <v>30</v>
      </c>
    </row>
    <row r="318" spans="1:7" ht="14.25" customHeight="1">
      <c r="A318" s="209">
        <v>2110499</v>
      </c>
      <c r="B318" s="209" t="s">
        <v>363</v>
      </c>
      <c r="C318" s="205">
        <v>16.021799999999999</v>
      </c>
      <c r="D318" s="206"/>
      <c r="E318" s="205">
        <f t="shared" si="9"/>
        <v>16.021799999999999</v>
      </c>
      <c r="F318" s="201">
        <v>102</v>
      </c>
      <c r="G318" s="196">
        <f t="shared" si="8"/>
        <v>-85.978200000000001</v>
      </c>
    </row>
    <row r="319" spans="1:7">
      <c r="A319" s="208">
        <v>21105</v>
      </c>
      <c r="B319" s="208" t="s">
        <v>364</v>
      </c>
      <c r="C319" s="205">
        <v>2662.35</v>
      </c>
      <c r="D319" s="206"/>
      <c r="E319" s="205">
        <f t="shared" si="9"/>
        <v>2662.35</v>
      </c>
      <c r="F319" s="201">
        <v>2347</v>
      </c>
      <c r="G319" s="196">
        <f t="shared" si="8"/>
        <v>315.34999999999991</v>
      </c>
    </row>
    <row r="320" spans="1:7" ht="14.25" customHeight="1">
      <c r="A320" s="209">
        <v>2110501</v>
      </c>
      <c r="B320" s="209" t="s">
        <v>365</v>
      </c>
      <c r="C320" s="205">
        <v>258</v>
      </c>
      <c r="D320" s="206"/>
      <c r="E320" s="205">
        <f t="shared" si="9"/>
        <v>258</v>
      </c>
      <c r="F320" s="201">
        <v>46</v>
      </c>
      <c r="G320" s="196">
        <f t="shared" si="8"/>
        <v>212</v>
      </c>
    </row>
    <row r="321" spans="1:7" ht="14.25" customHeight="1">
      <c r="A321" s="209">
        <v>2110502</v>
      </c>
      <c r="B321" s="209" t="s">
        <v>366</v>
      </c>
      <c r="C321" s="205">
        <v>315</v>
      </c>
      <c r="D321" s="206"/>
      <c r="E321" s="205">
        <f t="shared" si="9"/>
        <v>315</v>
      </c>
      <c r="F321" s="201">
        <v>249</v>
      </c>
      <c r="G321" s="196">
        <f t="shared" si="8"/>
        <v>66</v>
      </c>
    </row>
    <row r="322" spans="1:7" ht="14.25" customHeight="1">
      <c r="A322" s="209">
        <v>2110507</v>
      </c>
      <c r="B322" s="209" t="s">
        <v>367</v>
      </c>
      <c r="C322" s="205">
        <v>1982</v>
      </c>
      <c r="D322" s="206"/>
      <c r="E322" s="205">
        <f t="shared" si="9"/>
        <v>1982</v>
      </c>
      <c r="F322" s="201">
        <v>1814</v>
      </c>
      <c r="G322" s="196">
        <f t="shared" si="8"/>
        <v>168</v>
      </c>
    </row>
    <row r="323" spans="1:7" ht="14.25" customHeight="1">
      <c r="A323" s="209">
        <v>2110599</v>
      </c>
      <c r="B323" s="209" t="s">
        <v>368</v>
      </c>
      <c r="C323" s="205">
        <v>107.35</v>
      </c>
      <c r="D323" s="206"/>
      <c r="E323" s="205">
        <f t="shared" si="9"/>
        <v>107.35</v>
      </c>
      <c r="F323" s="201">
        <v>238</v>
      </c>
      <c r="G323" s="196">
        <f t="shared" si="8"/>
        <v>-130.65</v>
      </c>
    </row>
    <row r="324" spans="1:7">
      <c r="A324" s="208">
        <v>21106</v>
      </c>
      <c r="B324" s="208" t="s">
        <v>369</v>
      </c>
      <c r="C324" s="205">
        <v>3704</v>
      </c>
      <c r="D324" s="206"/>
      <c r="E324" s="205">
        <f t="shared" si="9"/>
        <v>3704</v>
      </c>
      <c r="F324" s="201">
        <v>3703</v>
      </c>
      <c r="G324" s="196">
        <f t="shared" si="8"/>
        <v>1</v>
      </c>
    </row>
    <row r="325" spans="1:7" ht="14.25" customHeight="1">
      <c r="A325" s="209">
        <v>2110602</v>
      </c>
      <c r="B325" s="209" t="s">
        <v>370</v>
      </c>
      <c r="C325" s="205">
        <v>3650</v>
      </c>
      <c r="D325" s="206"/>
      <c r="E325" s="205">
        <f t="shared" si="9"/>
        <v>3650</v>
      </c>
      <c r="F325" s="201">
        <v>3650</v>
      </c>
      <c r="G325" s="196">
        <f t="shared" si="8"/>
        <v>0</v>
      </c>
    </row>
    <row r="326" spans="1:7" ht="14.25" customHeight="1">
      <c r="A326" s="209">
        <v>2110605</v>
      </c>
      <c r="B326" s="209" t="s">
        <v>371</v>
      </c>
      <c r="C326" s="205">
        <v>7</v>
      </c>
      <c r="D326" s="206"/>
      <c r="E326" s="205">
        <f t="shared" si="9"/>
        <v>7</v>
      </c>
      <c r="F326" s="201">
        <v>17</v>
      </c>
      <c r="G326" s="196">
        <f t="shared" si="8"/>
        <v>-10</v>
      </c>
    </row>
    <row r="327" spans="1:7" ht="14.25" customHeight="1">
      <c r="A327" s="209">
        <v>2110699</v>
      </c>
      <c r="B327" s="209" t="s">
        <v>372</v>
      </c>
      <c r="C327" s="205">
        <v>47</v>
      </c>
      <c r="D327" s="206"/>
      <c r="E327" s="205">
        <f t="shared" si="9"/>
        <v>47</v>
      </c>
      <c r="F327" s="201">
        <v>36</v>
      </c>
      <c r="G327" s="196">
        <f t="shared" si="8"/>
        <v>11</v>
      </c>
    </row>
    <row r="328" spans="1:7">
      <c r="A328" s="208">
        <v>21110</v>
      </c>
      <c r="B328" s="208" t="s">
        <v>373</v>
      </c>
      <c r="C328" s="205">
        <v>500</v>
      </c>
      <c r="D328" s="206"/>
      <c r="E328" s="205">
        <f t="shared" si="9"/>
        <v>500</v>
      </c>
      <c r="F328" s="201">
        <v>14</v>
      </c>
      <c r="G328" s="196">
        <f t="shared" ref="G328:G391" si="10">E328-F328</f>
        <v>486</v>
      </c>
    </row>
    <row r="329" spans="1:7" ht="14.25" customHeight="1">
      <c r="A329" s="209">
        <v>2111001</v>
      </c>
      <c r="B329" s="209" t="s">
        <v>373</v>
      </c>
      <c r="C329" s="205">
        <v>500</v>
      </c>
      <c r="D329" s="206"/>
      <c r="E329" s="205">
        <f t="shared" ref="E329:E392" si="11">C329+D329</f>
        <v>500</v>
      </c>
      <c r="F329" s="201">
        <v>14</v>
      </c>
      <c r="G329" s="196">
        <f t="shared" si="10"/>
        <v>486</v>
      </c>
    </row>
    <row r="330" spans="1:7">
      <c r="A330" s="208">
        <v>21111</v>
      </c>
      <c r="B330" s="208" t="s">
        <v>374</v>
      </c>
      <c r="C330" s="205">
        <v>132.20128</v>
      </c>
      <c r="D330" s="206"/>
      <c r="E330" s="205">
        <f t="shared" si="11"/>
        <v>132.20128</v>
      </c>
      <c r="F330" s="201">
        <v>120</v>
      </c>
      <c r="G330" s="196">
        <f t="shared" si="10"/>
        <v>12.201279999999997</v>
      </c>
    </row>
    <row r="331" spans="1:7" ht="14.25" customHeight="1">
      <c r="A331" s="209">
        <v>2111101</v>
      </c>
      <c r="B331" s="209" t="s">
        <v>375</v>
      </c>
      <c r="C331" s="205">
        <v>112.20128</v>
      </c>
      <c r="D331" s="206"/>
      <c r="E331" s="205">
        <f t="shared" si="11"/>
        <v>112.20128</v>
      </c>
      <c r="F331" s="201">
        <v>111</v>
      </c>
      <c r="G331" s="196">
        <f t="shared" si="10"/>
        <v>1.201279999999997</v>
      </c>
    </row>
    <row r="332" spans="1:7" ht="14.25" customHeight="1">
      <c r="A332" s="209">
        <v>2111102</v>
      </c>
      <c r="B332" s="209" t="s">
        <v>376</v>
      </c>
      <c r="C332" s="205">
        <v>20</v>
      </c>
      <c r="D332" s="206"/>
      <c r="E332" s="205">
        <f t="shared" si="11"/>
        <v>20</v>
      </c>
      <c r="F332" s="201">
        <v>9</v>
      </c>
      <c r="G332" s="196">
        <f t="shared" si="10"/>
        <v>11</v>
      </c>
    </row>
    <row r="333" spans="1:7">
      <c r="A333" s="208">
        <v>21114</v>
      </c>
      <c r="B333" s="208" t="s">
        <v>377</v>
      </c>
      <c r="C333" s="205">
        <v>461.41680000000002</v>
      </c>
      <c r="D333" s="206"/>
      <c r="E333" s="205">
        <f t="shared" si="11"/>
        <v>461.41680000000002</v>
      </c>
      <c r="F333" s="201">
        <v>548</v>
      </c>
      <c r="G333" s="196">
        <f t="shared" si="10"/>
        <v>-86.583199999999977</v>
      </c>
    </row>
    <row r="334" spans="1:7" ht="14.25" customHeight="1">
      <c r="A334" s="209">
        <v>2111450</v>
      </c>
      <c r="B334" s="209" t="s">
        <v>138</v>
      </c>
      <c r="C334" s="205">
        <v>461.41680000000002</v>
      </c>
      <c r="D334" s="206"/>
      <c r="E334" s="205">
        <f t="shared" si="11"/>
        <v>461.41680000000002</v>
      </c>
      <c r="F334" s="201">
        <v>548</v>
      </c>
      <c r="G334" s="196">
        <f t="shared" si="10"/>
        <v>-86.583199999999977</v>
      </c>
    </row>
    <row r="335" spans="1:7">
      <c r="A335" s="204">
        <v>212</v>
      </c>
      <c r="B335" s="204" t="s">
        <v>15</v>
      </c>
      <c r="C335" s="205">
        <v>19272.582231</v>
      </c>
      <c r="D335" s="206">
        <f>D336+D340+D342+D344+D346+D348</f>
        <v>13954</v>
      </c>
      <c r="E335" s="206">
        <f>E336+E340+E342+E344+E346+E348</f>
        <v>33226.582231</v>
      </c>
      <c r="F335" s="196">
        <v>10711</v>
      </c>
      <c r="G335" s="196">
        <f>E335-F335</f>
        <v>22515.582231</v>
      </c>
    </row>
    <row r="336" spans="1:7">
      <c r="A336" s="208">
        <v>21201</v>
      </c>
      <c r="B336" s="208" t="s">
        <v>378</v>
      </c>
      <c r="C336" s="205">
        <v>9701.5022310000004</v>
      </c>
      <c r="D336" s="217"/>
      <c r="E336" s="205">
        <f t="shared" si="11"/>
        <v>9701.5022310000004</v>
      </c>
      <c r="F336" s="201">
        <v>9918</v>
      </c>
      <c r="G336" s="196">
        <f t="shared" si="10"/>
        <v>-216.49776899999961</v>
      </c>
    </row>
    <row r="337" spans="1:7" ht="14.25" customHeight="1">
      <c r="A337" s="209">
        <v>2120101</v>
      </c>
      <c r="B337" s="209" t="s">
        <v>135</v>
      </c>
      <c r="C337" s="205">
        <v>1340.8316110000001</v>
      </c>
      <c r="D337" s="206"/>
      <c r="E337" s="205">
        <f t="shared" si="11"/>
        <v>1340.8316110000001</v>
      </c>
      <c r="F337" s="201">
        <v>1477</v>
      </c>
      <c r="G337" s="196">
        <f t="shared" si="10"/>
        <v>-136.16838899999993</v>
      </c>
    </row>
    <row r="338" spans="1:7" ht="14.25" customHeight="1">
      <c r="A338" s="209">
        <v>2120106</v>
      </c>
      <c r="B338" s="209" t="s">
        <v>379</v>
      </c>
      <c r="C338" s="205">
        <v>371.61662000000001</v>
      </c>
      <c r="D338" s="206"/>
      <c r="E338" s="205">
        <f t="shared" si="11"/>
        <v>371.61662000000001</v>
      </c>
      <c r="F338" s="201">
        <v>414</v>
      </c>
      <c r="G338" s="196">
        <f t="shared" si="10"/>
        <v>-42.383379999999988</v>
      </c>
    </row>
    <row r="339" spans="1:7" ht="14.25" customHeight="1">
      <c r="A339" s="209">
        <v>2120199</v>
      </c>
      <c r="B339" s="209" t="s">
        <v>380</v>
      </c>
      <c r="C339" s="205">
        <v>7989.0540000000001</v>
      </c>
      <c r="D339" s="206"/>
      <c r="E339" s="205">
        <f t="shared" si="11"/>
        <v>7989.0540000000001</v>
      </c>
      <c r="F339" s="201">
        <v>8027</v>
      </c>
      <c r="G339" s="196">
        <f t="shared" si="10"/>
        <v>-37.945999999999913</v>
      </c>
    </row>
    <row r="340" spans="1:7">
      <c r="A340" s="208">
        <v>21202</v>
      </c>
      <c r="B340" s="208" t="s">
        <v>381</v>
      </c>
      <c r="C340" s="205">
        <v>5</v>
      </c>
      <c r="D340" s="206"/>
      <c r="E340" s="205">
        <f t="shared" si="11"/>
        <v>5</v>
      </c>
      <c r="F340" s="201">
        <v>98</v>
      </c>
      <c r="G340" s="196">
        <f t="shared" si="10"/>
        <v>-93</v>
      </c>
    </row>
    <row r="341" spans="1:7" ht="14.25" customHeight="1">
      <c r="A341" s="209">
        <v>2120201</v>
      </c>
      <c r="B341" s="209" t="s">
        <v>381</v>
      </c>
      <c r="C341" s="205">
        <v>5</v>
      </c>
      <c r="D341" s="206"/>
      <c r="E341" s="205">
        <f t="shared" si="11"/>
        <v>5</v>
      </c>
      <c r="F341" s="201">
        <v>98</v>
      </c>
      <c r="G341" s="196">
        <f t="shared" si="10"/>
        <v>-93</v>
      </c>
    </row>
    <row r="342" spans="1:7">
      <c r="A342" s="208">
        <v>21203</v>
      </c>
      <c r="B342" s="208" t="s">
        <v>635</v>
      </c>
      <c r="C342" s="205">
        <v>0</v>
      </c>
      <c r="D342" s="206">
        <f>D343</f>
        <v>13954</v>
      </c>
      <c r="E342" s="205">
        <f>E343</f>
        <v>13954</v>
      </c>
      <c r="F342" s="201">
        <v>589</v>
      </c>
      <c r="G342" s="196">
        <f t="shared" si="10"/>
        <v>13365</v>
      </c>
    </row>
    <row r="343" spans="1:7" ht="14.25" customHeight="1">
      <c r="A343" s="209">
        <v>2120303</v>
      </c>
      <c r="B343" s="209" t="s">
        <v>669</v>
      </c>
      <c r="C343" s="205">
        <v>0</v>
      </c>
      <c r="D343" s="206">
        <f>16954-3000</f>
        <v>13954</v>
      </c>
      <c r="E343" s="205">
        <f t="shared" si="11"/>
        <v>13954</v>
      </c>
      <c r="F343" s="201">
        <v>589</v>
      </c>
      <c r="G343" s="196">
        <f t="shared" si="10"/>
        <v>13365</v>
      </c>
    </row>
    <row r="344" spans="1:7">
      <c r="A344" s="208">
        <v>21205</v>
      </c>
      <c r="B344" s="208" t="s">
        <v>636</v>
      </c>
      <c r="C344" s="205">
        <v>0</v>
      </c>
      <c r="D344" s="206"/>
      <c r="E344" s="205">
        <f t="shared" si="11"/>
        <v>0</v>
      </c>
      <c r="F344" s="201">
        <v>10</v>
      </c>
      <c r="G344" s="196">
        <f t="shared" si="10"/>
        <v>-10</v>
      </c>
    </row>
    <row r="345" spans="1:7" ht="14.25" customHeight="1">
      <c r="A345" s="209">
        <v>2120501</v>
      </c>
      <c r="B345" s="209" t="s">
        <v>602</v>
      </c>
      <c r="C345" s="205">
        <v>0</v>
      </c>
      <c r="D345" s="206"/>
      <c r="E345" s="205">
        <f t="shared" si="11"/>
        <v>0</v>
      </c>
      <c r="F345" s="201">
        <v>10</v>
      </c>
      <c r="G345" s="196">
        <f t="shared" si="10"/>
        <v>-10</v>
      </c>
    </row>
    <row r="346" spans="1:7">
      <c r="A346" s="208">
        <v>21206</v>
      </c>
      <c r="B346" s="208" t="s">
        <v>382</v>
      </c>
      <c r="C346" s="205">
        <v>29.2</v>
      </c>
      <c r="D346" s="206"/>
      <c r="E346" s="205">
        <f t="shared" si="11"/>
        <v>29.2</v>
      </c>
      <c r="F346" s="201">
        <v>26</v>
      </c>
      <c r="G346" s="196">
        <f t="shared" si="10"/>
        <v>3.1999999999999993</v>
      </c>
    </row>
    <row r="347" spans="1:7" ht="14.25" customHeight="1">
      <c r="A347" s="209">
        <v>2120601</v>
      </c>
      <c r="B347" s="209" t="s">
        <v>382</v>
      </c>
      <c r="C347" s="205">
        <v>29.2</v>
      </c>
      <c r="D347" s="206"/>
      <c r="E347" s="205">
        <f t="shared" si="11"/>
        <v>29.2</v>
      </c>
      <c r="F347" s="201">
        <v>26</v>
      </c>
      <c r="G347" s="196">
        <f t="shared" si="10"/>
        <v>3.1999999999999993</v>
      </c>
    </row>
    <row r="348" spans="1:7">
      <c r="A348" s="208">
        <v>21299</v>
      </c>
      <c r="B348" s="208" t="s">
        <v>383</v>
      </c>
      <c r="C348" s="205">
        <v>9536.8799999999992</v>
      </c>
      <c r="D348" s="206"/>
      <c r="E348" s="205">
        <f t="shared" si="11"/>
        <v>9536.8799999999992</v>
      </c>
      <c r="F348" s="201">
        <v>70</v>
      </c>
      <c r="G348" s="196">
        <f t="shared" si="10"/>
        <v>9466.8799999999992</v>
      </c>
    </row>
    <row r="349" spans="1:7" ht="14.25" customHeight="1">
      <c r="A349" s="209">
        <v>2129999</v>
      </c>
      <c r="B349" s="209" t="s">
        <v>383</v>
      </c>
      <c r="C349" s="205">
        <v>9536.8799999999992</v>
      </c>
      <c r="D349" s="206"/>
      <c r="E349" s="205">
        <f t="shared" si="11"/>
        <v>9536.8799999999992</v>
      </c>
      <c r="F349" s="201">
        <v>70</v>
      </c>
      <c r="G349" s="196">
        <f t="shared" si="10"/>
        <v>9466.8799999999992</v>
      </c>
    </row>
    <row r="350" spans="1:7">
      <c r="A350" s="204">
        <v>213</v>
      </c>
      <c r="B350" s="204" t="s">
        <v>16</v>
      </c>
      <c r="C350" s="205">
        <v>101734.719541</v>
      </c>
      <c r="D350" s="206">
        <f>D351+D368+D380+D395+D402+D405+D408</f>
        <v>8256</v>
      </c>
      <c r="E350" s="205">
        <f t="shared" ref="E350:G350" si="12">E351+E368+E380+E395+E402+E405+E408</f>
        <v>109990.719541</v>
      </c>
      <c r="F350" s="206">
        <f t="shared" si="12"/>
        <v>71012</v>
      </c>
      <c r="G350" s="206">
        <f t="shared" si="12"/>
        <v>38978.719541000006</v>
      </c>
    </row>
    <row r="351" spans="1:7">
      <c r="A351" s="208">
        <v>21301</v>
      </c>
      <c r="B351" s="208" t="s">
        <v>384</v>
      </c>
      <c r="C351" s="205">
        <v>27805.447923</v>
      </c>
      <c r="D351" s="206"/>
      <c r="E351" s="205">
        <f t="shared" si="11"/>
        <v>27805.447923</v>
      </c>
      <c r="F351" s="201">
        <v>27435</v>
      </c>
      <c r="G351" s="196">
        <f t="shared" si="10"/>
        <v>370.44792299999972</v>
      </c>
    </row>
    <row r="352" spans="1:7" ht="14.25" customHeight="1">
      <c r="A352" s="209">
        <v>2130101</v>
      </c>
      <c r="B352" s="209" t="s">
        <v>135</v>
      </c>
      <c r="C352" s="205">
        <v>1142.4277999999999</v>
      </c>
      <c r="D352" s="206"/>
      <c r="E352" s="205">
        <f t="shared" si="11"/>
        <v>1142.4277999999999</v>
      </c>
      <c r="F352" s="201">
        <v>1187</v>
      </c>
      <c r="G352" s="196">
        <f t="shared" si="10"/>
        <v>-44.572200000000066</v>
      </c>
    </row>
    <row r="353" spans="1:7" ht="14.25" customHeight="1">
      <c r="A353" s="209">
        <v>2130104</v>
      </c>
      <c r="B353" s="209" t="s">
        <v>138</v>
      </c>
      <c r="C353" s="205">
        <v>3387.6216399999998</v>
      </c>
      <c r="D353" s="206"/>
      <c r="E353" s="205">
        <f t="shared" si="11"/>
        <v>3387.6216399999998</v>
      </c>
      <c r="F353" s="201">
        <v>3057</v>
      </c>
      <c r="G353" s="196">
        <f t="shared" si="10"/>
        <v>330.62163999999984</v>
      </c>
    </row>
    <row r="354" spans="1:7" ht="14.25" customHeight="1">
      <c r="A354" s="209">
        <v>2130106</v>
      </c>
      <c r="B354" s="209" t="s">
        <v>385</v>
      </c>
      <c r="C354" s="205">
        <v>5</v>
      </c>
      <c r="D354" s="206"/>
      <c r="E354" s="205">
        <f t="shared" si="11"/>
        <v>5</v>
      </c>
      <c r="F354" s="201">
        <v>231</v>
      </c>
      <c r="G354" s="196">
        <f t="shared" si="10"/>
        <v>-226</v>
      </c>
    </row>
    <row r="355" spans="1:7" ht="14.25" customHeight="1">
      <c r="A355" s="209">
        <v>2130108</v>
      </c>
      <c r="B355" s="209" t="s">
        <v>386</v>
      </c>
      <c r="C355" s="205">
        <v>497.41812900000002</v>
      </c>
      <c r="D355" s="206"/>
      <c r="E355" s="205">
        <f t="shared" si="11"/>
        <v>497.41812900000002</v>
      </c>
      <c r="F355" s="201">
        <v>52</v>
      </c>
      <c r="G355" s="196">
        <f t="shared" si="10"/>
        <v>445.41812900000002</v>
      </c>
    </row>
    <row r="356" spans="1:7" ht="14.25" customHeight="1">
      <c r="A356" s="209">
        <v>2130109</v>
      </c>
      <c r="B356" s="209" t="s">
        <v>387</v>
      </c>
      <c r="C356" s="205">
        <v>5</v>
      </c>
      <c r="D356" s="206"/>
      <c r="E356" s="205">
        <f t="shared" si="11"/>
        <v>5</v>
      </c>
      <c r="F356" s="201">
        <v>4</v>
      </c>
      <c r="G356" s="196">
        <f t="shared" si="10"/>
        <v>1</v>
      </c>
    </row>
    <row r="357" spans="1:7" ht="14.25" customHeight="1">
      <c r="A357" s="209">
        <v>2130110</v>
      </c>
      <c r="B357" s="209" t="s">
        <v>388</v>
      </c>
      <c r="C357" s="205">
        <v>31</v>
      </c>
      <c r="D357" s="206"/>
      <c r="E357" s="205">
        <f t="shared" si="11"/>
        <v>31</v>
      </c>
      <c r="F357" s="201">
        <v>8</v>
      </c>
      <c r="G357" s="196">
        <f t="shared" si="10"/>
        <v>23</v>
      </c>
    </row>
    <row r="358" spans="1:7" s="213" customFormat="1" ht="14.25" customHeight="1">
      <c r="A358" s="209">
        <v>2130119</v>
      </c>
      <c r="B358" s="209" t="s">
        <v>603</v>
      </c>
      <c r="C358" s="213">
        <v>0</v>
      </c>
      <c r="D358" s="211"/>
      <c r="E358" s="205">
        <f t="shared" si="11"/>
        <v>0</v>
      </c>
      <c r="F358" s="212">
        <v>46</v>
      </c>
      <c r="G358" s="196">
        <f t="shared" si="10"/>
        <v>-46</v>
      </c>
    </row>
    <row r="359" spans="1:7" ht="14.25" customHeight="1">
      <c r="A359" s="209">
        <v>2130120</v>
      </c>
      <c r="B359" s="209" t="s">
        <v>389</v>
      </c>
      <c r="C359" s="210">
        <v>560</v>
      </c>
      <c r="D359" s="206"/>
      <c r="E359" s="205">
        <f t="shared" si="11"/>
        <v>560</v>
      </c>
      <c r="F359" s="201">
        <v>231</v>
      </c>
      <c r="G359" s="196">
        <f t="shared" si="10"/>
        <v>329</v>
      </c>
    </row>
    <row r="360" spans="1:7" s="213" customFormat="1" ht="14.25" customHeight="1">
      <c r="A360" s="209">
        <v>2130122</v>
      </c>
      <c r="B360" s="209" t="s">
        <v>390</v>
      </c>
      <c r="C360" s="205">
        <v>11528.406564999999</v>
      </c>
      <c r="D360" s="211"/>
      <c r="E360" s="205">
        <f t="shared" si="11"/>
        <v>11528.406564999999</v>
      </c>
      <c r="F360" s="212">
        <v>11386</v>
      </c>
      <c r="G360" s="196">
        <f t="shared" si="10"/>
        <v>142.40656499999932</v>
      </c>
    </row>
    <row r="361" spans="1:7" ht="14.25" customHeight="1">
      <c r="A361" s="209">
        <v>2130124</v>
      </c>
      <c r="B361" s="209" t="s">
        <v>391</v>
      </c>
      <c r="C361" s="210">
        <v>174</v>
      </c>
      <c r="D361" s="206"/>
      <c r="E361" s="205">
        <f t="shared" si="11"/>
        <v>174</v>
      </c>
      <c r="F361" s="201">
        <v>507</v>
      </c>
      <c r="G361" s="196">
        <f t="shared" si="10"/>
        <v>-333</v>
      </c>
    </row>
    <row r="362" spans="1:7" ht="14.25" customHeight="1">
      <c r="A362" s="209">
        <v>2130125</v>
      </c>
      <c r="B362" s="209" t="s">
        <v>392</v>
      </c>
      <c r="C362" s="205">
        <v>225</v>
      </c>
      <c r="D362" s="206"/>
      <c r="E362" s="205">
        <f t="shared" si="11"/>
        <v>225</v>
      </c>
      <c r="F362" s="201">
        <v>23</v>
      </c>
      <c r="G362" s="196">
        <f t="shared" si="10"/>
        <v>202</v>
      </c>
    </row>
    <row r="363" spans="1:7" ht="14.25" customHeight="1">
      <c r="A363" s="209">
        <v>2130126</v>
      </c>
      <c r="B363" s="209" t="s">
        <v>393</v>
      </c>
      <c r="C363" s="205">
        <v>285</v>
      </c>
      <c r="D363" s="206"/>
      <c r="E363" s="205">
        <f t="shared" si="11"/>
        <v>285</v>
      </c>
      <c r="F363" s="201">
        <v>0</v>
      </c>
      <c r="G363" s="196">
        <f t="shared" si="10"/>
        <v>285</v>
      </c>
    </row>
    <row r="364" spans="1:7" ht="14.25" customHeight="1">
      <c r="A364" s="209">
        <v>2130135</v>
      </c>
      <c r="B364" s="209" t="s">
        <v>394</v>
      </c>
      <c r="C364" s="205">
        <v>504</v>
      </c>
      <c r="D364" s="206"/>
      <c r="E364" s="205">
        <f t="shared" si="11"/>
        <v>504</v>
      </c>
      <c r="F364" s="201">
        <v>1397</v>
      </c>
      <c r="G364" s="196">
        <f t="shared" si="10"/>
        <v>-893</v>
      </c>
    </row>
    <row r="365" spans="1:7" s="213" customFormat="1" ht="14.25" customHeight="1">
      <c r="A365" s="209">
        <v>2130148</v>
      </c>
      <c r="B365" s="209" t="s">
        <v>604</v>
      </c>
      <c r="C365" s="210">
        <v>0</v>
      </c>
      <c r="D365" s="211"/>
      <c r="E365" s="205">
        <f t="shared" si="11"/>
        <v>0</v>
      </c>
      <c r="F365" s="212">
        <v>168</v>
      </c>
      <c r="G365" s="196">
        <f t="shared" si="10"/>
        <v>-168</v>
      </c>
    </row>
    <row r="366" spans="1:7" ht="14.25" customHeight="1">
      <c r="A366" s="209">
        <v>2130153</v>
      </c>
      <c r="B366" s="209" t="s">
        <v>395</v>
      </c>
      <c r="C366" s="205">
        <v>3900.7144960000001</v>
      </c>
      <c r="D366" s="206"/>
      <c r="E366" s="205">
        <f t="shared" si="11"/>
        <v>3900.7144960000001</v>
      </c>
      <c r="F366" s="201">
        <v>7788</v>
      </c>
      <c r="G366" s="196">
        <f t="shared" si="10"/>
        <v>-3887.2855039999999</v>
      </c>
    </row>
    <row r="367" spans="1:7" ht="14.25" customHeight="1">
      <c r="A367" s="209">
        <v>2130199</v>
      </c>
      <c r="B367" s="209" t="s">
        <v>396</v>
      </c>
      <c r="C367" s="205">
        <v>5559.8592929999995</v>
      </c>
      <c r="D367" s="206"/>
      <c r="E367" s="205">
        <f t="shared" si="11"/>
        <v>5559.8592929999995</v>
      </c>
      <c r="F367" s="201">
        <v>1350</v>
      </c>
      <c r="G367" s="196">
        <f t="shared" si="10"/>
        <v>4209.8592929999995</v>
      </c>
    </row>
    <row r="368" spans="1:7">
      <c r="A368" s="208">
        <v>21302</v>
      </c>
      <c r="B368" s="208" t="s">
        <v>397</v>
      </c>
      <c r="C368" s="205">
        <v>13116.053296</v>
      </c>
      <c r="D368" s="206"/>
      <c r="E368" s="205">
        <f t="shared" si="11"/>
        <v>13116.053296</v>
      </c>
      <c r="F368" s="201">
        <v>8815</v>
      </c>
      <c r="G368" s="196">
        <f t="shared" si="10"/>
        <v>4301.053296</v>
      </c>
    </row>
    <row r="369" spans="1:7" ht="14.25" customHeight="1">
      <c r="A369" s="209">
        <v>2130201</v>
      </c>
      <c r="B369" s="209" t="s">
        <v>135</v>
      </c>
      <c r="C369" s="205">
        <v>666.682862</v>
      </c>
      <c r="D369" s="206"/>
      <c r="E369" s="205">
        <f t="shared" si="11"/>
        <v>666.682862</v>
      </c>
      <c r="F369" s="201">
        <v>738</v>
      </c>
      <c r="G369" s="196">
        <f t="shared" si="10"/>
        <v>-71.317138</v>
      </c>
    </row>
    <row r="370" spans="1:7" ht="14.25" customHeight="1">
      <c r="A370" s="209">
        <v>2130204</v>
      </c>
      <c r="B370" s="209" t="s">
        <v>398</v>
      </c>
      <c r="C370" s="205">
        <v>3913.4032739999998</v>
      </c>
      <c r="D370" s="206"/>
      <c r="E370" s="205">
        <f t="shared" si="11"/>
        <v>3913.4032739999998</v>
      </c>
      <c r="F370" s="201">
        <v>4426</v>
      </c>
      <c r="G370" s="196">
        <f t="shared" si="10"/>
        <v>-512.59672600000022</v>
      </c>
    </row>
    <row r="371" spans="1:7" ht="14.25" customHeight="1">
      <c r="A371" s="209">
        <v>2130205</v>
      </c>
      <c r="B371" s="209" t="s">
        <v>399</v>
      </c>
      <c r="C371" s="205">
        <v>6011.7</v>
      </c>
      <c r="D371" s="206"/>
      <c r="E371" s="205">
        <f t="shared" si="11"/>
        <v>6011.7</v>
      </c>
      <c r="F371" s="201">
        <v>1282</v>
      </c>
      <c r="G371" s="196">
        <f t="shared" si="10"/>
        <v>4729.7</v>
      </c>
    </row>
    <row r="372" spans="1:7" ht="14.25" customHeight="1">
      <c r="A372" s="209">
        <v>2130207</v>
      </c>
      <c r="B372" s="209" t="s">
        <v>400</v>
      </c>
      <c r="C372" s="205">
        <v>358.85449999999997</v>
      </c>
      <c r="D372" s="206"/>
      <c r="E372" s="205">
        <f t="shared" si="11"/>
        <v>358.85449999999997</v>
      </c>
      <c r="F372" s="201">
        <v>1137</v>
      </c>
      <c r="G372" s="196">
        <f t="shared" si="10"/>
        <v>-778.14550000000008</v>
      </c>
    </row>
    <row r="373" spans="1:7" ht="14.25" customHeight="1">
      <c r="A373" s="209">
        <v>2130209</v>
      </c>
      <c r="B373" s="209" t="s">
        <v>401</v>
      </c>
      <c r="C373" s="205">
        <v>859.03786000000002</v>
      </c>
      <c r="D373" s="206"/>
      <c r="E373" s="205">
        <f t="shared" si="11"/>
        <v>859.03786000000002</v>
      </c>
      <c r="F373" s="201">
        <v>211</v>
      </c>
      <c r="G373" s="196">
        <f t="shared" si="10"/>
        <v>648.03786000000002</v>
      </c>
    </row>
    <row r="374" spans="1:7" ht="14.25" customHeight="1">
      <c r="A374" s="209">
        <v>2130211</v>
      </c>
      <c r="B374" s="209" t="s">
        <v>402</v>
      </c>
      <c r="C374" s="205">
        <v>46</v>
      </c>
      <c r="D374" s="206"/>
      <c r="E374" s="205">
        <f t="shared" si="11"/>
        <v>46</v>
      </c>
      <c r="F374" s="201">
        <v>1</v>
      </c>
      <c r="G374" s="196">
        <f t="shared" si="10"/>
        <v>45</v>
      </c>
    </row>
    <row r="375" spans="1:7" ht="14.25" customHeight="1">
      <c r="A375" s="209">
        <v>2130212</v>
      </c>
      <c r="B375" s="209" t="s">
        <v>403</v>
      </c>
      <c r="C375" s="205">
        <v>260</v>
      </c>
      <c r="D375" s="206"/>
      <c r="E375" s="205">
        <f t="shared" si="11"/>
        <v>260</v>
      </c>
      <c r="F375" s="201">
        <v>21</v>
      </c>
      <c r="G375" s="196">
        <f t="shared" si="10"/>
        <v>239</v>
      </c>
    </row>
    <row r="376" spans="1:7" s="213" customFormat="1" ht="14.25" customHeight="1">
      <c r="A376" s="209">
        <v>2130213</v>
      </c>
      <c r="B376" s="209" t="s">
        <v>605</v>
      </c>
      <c r="C376" s="210">
        <v>0</v>
      </c>
      <c r="D376" s="211"/>
      <c r="E376" s="205">
        <f t="shared" si="11"/>
        <v>0</v>
      </c>
      <c r="F376" s="212">
        <v>10</v>
      </c>
      <c r="G376" s="196">
        <f t="shared" si="10"/>
        <v>-10</v>
      </c>
    </row>
    <row r="377" spans="1:7" ht="14.25" customHeight="1">
      <c r="A377" s="209">
        <v>2130226</v>
      </c>
      <c r="B377" s="209" t="s">
        <v>404</v>
      </c>
      <c r="C377" s="205">
        <v>30</v>
      </c>
      <c r="D377" s="206"/>
      <c r="E377" s="205">
        <f t="shared" si="11"/>
        <v>30</v>
      </c>
      <c r="F377" s="201">
        <v>1</v>
      </c>
      <c r="G377" s="196">
        <f t="shared" si="10"/>
        <v>29</v>
      </c>
    </row>
    <row r="378" spans="1:7" ht="14.25" customHeight="1">
      <c r="A378" s="209">
        <v>2130234</v>
      </c>
      <c r="B378" s="209" t="s">
        <v>405</v>
      </c>
      <c r="C378" s="205">
        <v>498.22480000000002</v>
      </c>
      <c r="D378" s="206"/>
      <c r="E378" s="205">
        <f t="shared" si="11"/>
        <v>498.22480000000002</v>
      </c>
      <c r="F378" s="201">
        <v>114</v>
      </c>
      <c r="G378" s="196">
        <f t="shared" si="10"/>
        <v>384.22480000000002</v>
      </c>
    </row>
    <row r="379" spans="1:7" ht="14.25" customHeight="1">
      <c r="A379" s="209">
        <v>2130299</v>
      </c>
      <c r="B379" s="209" t="s">
        <v>406</v>
      </c>
      <c r="C379" s="205">
        <v>472.15</v>
      </c>
      <c r="D379" s="206"/>
      <c r="E379" s="205">
        <f t="shared" si="11"/>
        <v>472.15</v>
      </c>
      <c r="F379" s="201">
        <v>874</v>
      </c>
      <c r="G379" s="196">
        <f t="shared" si="10"/>
        <v>-401.85</v>
      </c>
    </row>
    <row r="380" spans="1:7">
      <c r="A380" s="208">
        <v>21303</v>
      </c>
      <c r="B380" s="208" t="s">
        <v>407</v>
      </c>
      <c r="C380" s="205">
        <v>18247.376425000002</v>
      </c>
      <c r="D380" s="206">
        <f>SUM(D381:D394)</f>
        <v>8256</v>
      </c>
      <c r="E380" s="206">
        <f>SUM(E381:E394)</f>
        <v>26503.376425000002</v>
      </c>
      <c r="F380" s="201">
        <v>18498</v>
      </c>
      <c r="G380" s="196">
        <f t="shared" si="10"/>
        <v>8005.3764250000022</v>
      </c>
    </row>
    <row r="381" spans="1:7" ht="14.25" customHeight="1">
      <c r="A381" s="209">
        <v>2130301</v>
      </c>
      <c r="B381" s="209" t="s">
        <v>135</v>
      </c>
      <c r="C381" s="205">
        <v>523.37029800000005</v>
      </c>
      <c r="D381" s="206"/>
      <c r="E381" s="205">
        <f t="shared" si="11"/>
        <v>523.37029800000005</v>
      </c>
      <c r="F381" s="201">
        <v>559</v>
      </c>
      <c r="G381" s="196">
        <f t="shared" si="10"/>
        <v>-35.629701999999952</v>
      </c>
    </row>
    <row r="382" spans="1:7" ht="14.25" customHeight="1">
      <c r="A382" s="209">
        <v>2130304</v>
      </c>
      <c r="B382" s="209" t="s">
        <v>408</v>
      </c>
      <c r="C382" s="205">
        <v>1002.3326479999999</v>
      </c>
      <c r="D382" s="206"/>
      <c r="E382" s="205">
        <f t="shared" si="11"/>
        <v>1002.3326479999999</v>
      </c>
      <c r="F382" s="201">
        <v>1123</v>
      </c>
      <c r="G382" s="196">
        <f t="shared" si="10"/>
        <v>-120.66735200000005</v>
      </c>
    </row>
    <row r="383" spans="1:7" ht="14.25" customHeight="1">
      <c r="A383" s="209">
        <v>2130305</v>
      </c>
      <c r="B383" s="209" t="s">
        <v>409</v>
      </c>
      <c r="C383" s="205">
        <v>11271.074914000001</v>
      </c>
      <c r="D383" s="206">
        <v>8256</v>
      </c>
      <c r="E383" s="205">
        <f t="shared" si="11"/>
        <v>19527.074914000001</v>
      </c>
      <c r="F383" s="201">
        <v>10646</v>
      </c>
      <c r="G383" s="196">
        <f t="shared" si="10"/>
        <v>8881.0749140000007</v>
      </c>
    </row>
    <row r="384" spans="1:7" ht="14.25" customHeight="1">
      <c r="A384" s="209">
        <v>2130306</v>
      </c>
      <c r="B384" s="209" t="s">
        <v>410</v>
      </c>
      <c r="C384" s="205">
        <v>826.93253500000003</v>
      </c>
      <c r="D384" s="206"/>
      <c r="E384" s="205">
        <f t="shared" si="11"/>
        <v>826.93253500000003</v>
      </c>
      <c r="F384" s="201">
        <v>952</v>
      </c>
      <c r="G384" s="196">
        <f t="shared" si="10"/>
        <v>-125.06746499999997</v>
      </c>
    </row>
    <row r="385" spans="1:7" ht="14.25" customHeight="1">
      <c r="A385" s="209">
        <v>2130310</v>
      </c>
      <c r="B385" s="209" t="s">
        <v>411</v>
      </c>
      <c r="C385" s="205">
        <v>9.8000000000000007</v>
      </c>
      <c r="D385" s="206"/>
      <c r="E385" s="205">
        <f t="shared" si="11"/>
        <v>9.8000000000000007</v>
      </c>
      <c r="F385" s="201">
        <v>62</v>
      </c>
      <c r="G385" s="196">
        <f t="shared" si="10"/>
        <v>-52.2</v>
      </c>
    </row>
    <row r="386" spans="1:7" ht="14.25" customHeight="1">
      <c r="A386" s="209">
        <v>2130312</v>
      </c>
      <c r="B386" s="209" t="s">
        <v>412</v>
      </c>
      <c r="C386" s="205">
        <v>7.2679999999999998</v>
      </c>
      <c r="D386" s="206"/>
      <c r="E386" s="205">
        <f t="shared" si="11"/>
        <v>7.2679999999999998</v>
      </c>
      <c r="F386" s="201">
        <v>0</v>
      </c>
      <c r="G386" s="196">
        <f t="shared" si="10"/>
        <v>7.2679999999999998</v>
      </c>
    </row>
    <row r="387" spans="1:7" ht="14.25" customHeight="1">
      <c r="A387" s="209">
        <v>2130313</v>
      </c>
      <c r="B387" s="209" t="s">
        <v>413</v>
      </c>
      <c r="C387" s="205">
        <v>135.75309200000001</v>
      </c>
      <c r="D387" s="206"/>
      <c r="E387" s="205">
        <f t="shared" si="11"/>
        <v>135.75309200000001</v>
      </c>
      <c r="F387" s="201">
        <v>52</v>
      </c>
      <c r="G387" s="196">
        <f t="shared" si="10"/>
        <v>83.753092000000009</v>
      </c>
    </row>
    <row r="388" spans="1:7" ht="14.25" customHeight="1">
      <c r="A388" s="209">
        <v>2130314</v>
      </c>
      <c r="B388" s="209" t="s">
        <v>414</v>
      </c>
      <c r="C388" s="205">
        <v>25</v>
      </c>
      <c r="D388" s="206"/>
      <c r="E388" s="205">
        <f t="shared" si="11"/>
        <v>25</v>
      </c>
      <c r="F388" s="201">
        <v>284</v>
      </c>
      <c r="G388" s="196">
        <f t="shared" si="10"/>
        <v>-259</v>
      </c>
    </row>
    <row r="389" spans="1:7" ht="14.25" customHeight="1">
      <c r="A389" s="209">
        <v>2130315</v>
      </c>
      <c r="B389" s="209" t="s">
        <v>415</v>
      </c>
      <c r="C389" s="205">
        <v>4064.9</v>
      </c>
      <c r="D389" s="206"/>
      <c r="E389" s="205">
        <f t="shared" si="11"/>
        <v>4064.9</v>
      </c>
      <c r="F389" s="201">
        <v>2385</v>
      </c>
      <c r="G389" s="196">
        <f t="shared" si="10"/>
        <v>1679.9</v>
      </c>
    </row>
    <row r="390" spans="1:7" s="213" customFormat="1" ht="14.25" customHeight="1">
      <c r="A390" s="209">
        <v>2130316</v>
      </c>
      <c r="B390" s="209" t="s">
        <v>606</v>
      </c>
      <c r="C390" s="210">
        <v>0</v>
      </c>
      <c r="D390" s="211"/>
      <c r="E390" s="205">
        <f t="shared" si="11"/>
        <v>0</v>
      </c>
      <c r="F390" s="212">
        <v>574</v>
      </c>
      <c r="G390" s="196">
        <f t="shared" si="10"/>
        <v>-574</v>
      </c>
    </row>
    <row r="391" spans="1:7" ht="14.25" customHeight="1">
      <c r="A391" s="209">
        <v>2130319</v>
      </c>
      <c r="B391" s="209" t="s">
        <v>416</v>
      </c>
      <c r="C391" s="205">
        <v>239.099738</v>
      </c>
      <c r="D391" s="206"/>
      <c r="E391" s="205">
        <f t="shared" si="11"/>
        <v>239.099738</v>
      </c>
      <c r="F391" s="201">
        <v>408</v>
      </c>
      <c r="G391" s="196">
        <f t="shared" si="10"/>
        <v>-168.900262</v>
      </c>
    </row>
    <row r="392" spans="1:7" s="213" customFormat="1" ht="14.25" customHeight="1">
      <c r="A392" s="209">
        <v>2130321</v>
      </c>
      <c r="B392" s="209" t="s">
        <v>607</v>
      </c>
      <c r="C392" s="210">
        <v>0</v>
      </c>
      <c r="D392" s="211"/>
      <c r="E392" s="205">
        <f t="shared" si="11"/>
        <v>0</v>
      </c>
      <c r="F392" s="212">
        <v>103</v>
      </c>
      <c r="G392" s="196">
        <f t="shared" ref="G392:G455" si="13">E392-F392</f>
        <v>-103</v>
      </c>
    </row>
    <row r="393" spans="1:7" ht="14.25" customHeight="1">
      <c r="A393" s="209">
        <v>2130335</v>
      </c>
      <c r="B393" s="209" t="s">
        <v>417</v>
      </c>
      <c r="C393" s="205">
        <v>7.2851999999999997</v>
      </c>
      <c r="D393" s="206"/>
      <c r="E393" s="205">
        <f t="shared" ref="E393:E456" si="14">C393+D393</f>
        <v>7.2851999999999997</v>
      </c>
      <c r="F393" s="201">
        <v>24</v>
      </c>
      <c r="G393" s="196">
        <f t="shared" si="13"/>
        <v>-16.7148</v>
      </c>
    </row>
    <row r="394" spans="1:7" ht="14.25" customHeight="1">
      <c r="A394" s="209">
        <v>2130399</v>
      </c>
      <c r="B394" s="209" t="s">
        <v>418</v>
      </c>
      <c r="C394" s="205">
        <v>134.56</v>
      </c>
      <c r="D394" s="206"/>
      <c r="E394" s="205">
        <f t="shared" si="14"/>
        <v>134.56</v>
      </c>
      <c r="F394" s="201">
        <v>1326</v>
      </c>
      <c r="G394" s="196">
        <f t="shared" si="13"/>
        <v>-1191.44</v>
      </c>
    </row>
    <row r="395" spans="1:7">
      <c r="A395" s="208">
        <v>21305</v>
      </c>
      <c r="B395" s="208" t="s">
        <v>691</v>
      </c>
      <c r="C395" s="205">
        <v>31452.974633000002</v>
      </c>
      <c r="D395" s="206"/>
      <c r="E395" s="205">
        <f t="shared" si="14"/>
        <v>31452.974633000002</v>
      </c>
      <c r="F395" s="201">
        <v>12467</v>
      </c>
      <c r="G395" s="196">
        <f t="shared" si="13"/>
        <v>18985.974633000002</v>
      </c>
    </row>
    <row r="396" spans="1:7" ht="14.25" customHeight="1">
      <c r="A396" s="209">
        <v>2130501</v>
      </c>
      <c r="B396" s="209" t="s">
        <v>135</v>
      </c>
      <c r="C396" s="205">
        <v>169.35446099999999</v>
      </c>
      <c r="D396" s="206"/>
      <c r="E396" s="205">
        <f t="shared" si="14"/>
        <v>169.35446099999999</v>
      </c>
      <c r="F396" s="201">
        <v>172</v>
      </c>
      <c r="G396" s="196">
        <f t="shared" si="13"/>
        <v>-2.6455390000000136</v>
      </c>
    </row>
    <row r="397" spans="1:7" ht="14.25" customHeight="1">
      <c r="A397" s="209">
        <v>2130504</v>
      </c>
      <c r="B397" s="209" t="s">
        <v>109</v>
      </c>
      <c r="C397" s="205">
        <v>829.49254900000005</v>
      </c>
      <c r="D397" s="206"/>
      <c r="E397" s="205">
        <f t="shared" si="14"/>
        <v>829.49254900000005</v>
      </c>
      <c r="F397" s="201">
        <v>4386</v>
      </c>
      <c r="G397" s="196">
        <f t="shared" si="13"/>
        <v>-3556.5074509999999</v>
      </c>
    </row>
    <row r="398" spans="1:7" ht="14.25" customHeight="1">
      <c r="A398" s="209">
        <v>2130505</v>
      </c>
      <c r="B398" s="209" t="s">
        <v>419</v>
      </c>
      <c r="C398" s="205">
        <v>29261.41734</v>
      </c>
      <c r="D398" s="206"/>
      <c r="E398" s="205">
        <f t="shared" si="14"/>
        <v>29261.41734</v>
      </c>
      <c r="F398" s="201">
        <v>5136</v>
      </c>
      <c r="G398" s="196">
        <f t="shared" si="13"/>
        <v>24125.41734</v>
      </c>
    </row>
    <row r="399" spans="1:7" s="213" customFormat="1" ht="14.25" customHeight="1">
      <c r="A399" s="209">
        <v>2130506</v>
      </c>
      <c r="B399" s="209" t="s">
        <v>608</v>
      </c>
      <c r="C399" s="210">
        <v>0</v>
      </c>
      <c r="D399" s="211"/>
      <c r="E399" s="205">
        <f t="shared" si="14"/>
        <v>0</v>
      </c>
      <c r="F399" s="212">
        <v>2402</v>
      </c>
      <c r="G399" s="196">
        <f t="shared" si="13"/>
        <v>-2402</v>
      </c>
    </row>
    <row r="400" spans="1:7" ht="14.25" customHeight="1">
      <c r="A400" s="209">
        <v>2130550</v>
      </c>
      <c r="B400" s="209" t="s">
        <v>138</v>
      </c>
      <c r="C400" s="205">
        <v>138.25632999999999</v>
      </c>
      <c r="D400" s="206"/>
      <c r="E400" s="205">
        <f t="shared" si="14"/>
        <v>138.25632999999999</v>
      </c>
      <c r="F400" s="201">
        <v>163</v>
      </c>
      <c r="G400" s="196">
        <f t="shared" si="13"/>
        <v>-24.743670000000009</v>
      </c>
    </row>
    <row r="401" spans="1:7" ht="14.25" customHeight="1">
      <c r="A401" s="209">
        <v>2130599</v>
      </c>
      <c r="B401" s="209" t="s">
        <v>420</v>
      </c>
      <c r="C401" s="205">
        <v>1054.453953</v>
      </c>
      <c r="D401" s="206"/>
      <c r="E401" s="205">
        <f t="shared" si="14"/>
        <v>1054.453953</v>
      </c>
      <c r="F401" s="201">
        <v>208</v>
      </c>
      <c r="G401" s="196">
        <f t="shared" si="13"/>
        <v>846.45395299999996</v>
      </c>
    </row>
    <row r="402" spans="1:7">
      <c r="A402" s="208">
        <v>21307</v>
      </c>
      <c r="B402" s="208" t="s">
        <v>421</v>
      </c>
      <c r="C402" s="205">
        <v>5296.1028139999999</v>
      </c>
      <c r="D402" s="206"/>
      <c r="E402" s="205">
        <f t="shared" si="14"/>
        <v>5296.1028139999999</v>
      </c>
      <c r="F402" s="201">
        <v>1117</v>
      </c>
      <c r="G402" s="196">
        <f t="shared" si="13"/>
        <v>4179.1028139999999</v>
      </c>
    </row>
    <row r="403" spans="1:7" ht="14.25" customHeight="1">
      <c r="A403" s="209">
        <v>2130701</v>
      </c>
      <c r="B403" s="209" t="s">
        <v>422</v>
      </c>
      <c r="C403" s="205">
        <v>4993.0582139999997</v>
      </c>
      <c r="D403" s="206"/>
      <c r="E403" s="205">
        <f t="shared" si="14"/>
        <v>4993.0582139999997</v>
      </c>
      <c r="F403" s="201">
        <v>814</v>
      </c>
      <c r="G403" s="196">
        <f t="shared" si="13"/>
        <v>4179.0582139999997</v>
      </c>
    </row>
    <row r="404" spans="1:7" ht="14.25" customHeight="1">
      <c r="A404" s="209">
        <v>2130705</v>
      </c>
      <c r="B404" s="209" t="s">
        <v>423</v>
      </c>
      <c r="C404" s="205">
        <v>303.0446</v>
      </c>
      <c r="D404" s="206"/>
      <c r="E404" s="205">
        <f t="shared" si="14"/>
        <v>303.0446</v>
      </c>
      <c r="F404" s="201">
        <v>303</v>
      </c>
      <c r="G404" s="196">
        <f t="shared" si="13"/>
        <v>4.4600000000002638E-2</v>
      </c>
    </row>
    <row r="405" spans="1:7">
      <c r="A405" s="208">
        <v>21308</v>
      </c>
      <c r="B405" s="208" t="s">
        <v>424</v>
      </c>
      <c r="C405" s="205">
        <v>3519.7644500000001</v>
      </c>
      <c r="D405" s="206"/>
      <c r="E405" s="205">
        <f t="shared" si="14"/>
        <v>3519.7644500000001</v>
      </c>
      <c r="F405" s="201">
        <v>2391</v>
      </c>
      <c r="G405" s="196">
        <f t="shared" si="13"/>
        <v>1128.7644500000001</v>
      </c>
    </row>
    <row r="406" spans="1:7" ht="14.25" customHeight="1">
      <c r="A406" s="209">
        <v>2130803</v>
      </c>
      <c r="B406" s="209" t="s">
        <v>425</v>
      </c>
      <c r="C406" s="205">
        <v>3010.6044499999998</v>
      </c>
      <c r="D406" s="206"/>
      <c r="E406" s="205">
        <f t="shared" si="14"/>
        <v>3010.6044499999998</v>
      </c>
      <c r="F406" s="201">
        <v>1969</v>
      </c>
      <c r="G406" s="196">
        <f t="shared" si="13"/>
        <v>1041.6044499999998</v>
      </c>
    </row>
    <row r="407" spans="1:7" ht="14.25" customHeight="1">
      <c r="A407" s="209">
        <v>2130804</v>
      </c>
      <c r="B407" s="209" t="s">
        <v>426</v>
      </c>
      <c r="C407" s="205">
        <v>509.16</v>
      </c>
      <c r="D407" s="206"/>
      <c r="E407" s="205">
        <f t="shared" si="14"/>
        <v>509.16</v>
      </c>
      <c r="F407" s="201">
        <v>422</v>
      </c>
      <c r="G407" s="196">
        <f t="shared" si="13"/>
        <v>87.160000000000025</v>
      </c>
    </row>
    <row r="408" spans="1:7">
      <c r="A408" s="208">
        <v>21399</v>
      </c>
      <c r="B408" s="208" t="s">
        <v>427</v>
      </c>
      <c r="C408" s="205">
        <v>2297</v>
      </c>
      <c r="D408" s="206"/>
      <c r="E408" s="205">
        <f t="shared" si="14"/>
        <v>2297</v>
      </c>
      <c r="F408" s="201">
        <v>289</v>
      </c>
      <c r="G408" s="196">
        <f t="shared" si="13"/>
        <v>2008</v>
      </c>
    </row>
    <row r="409" spans="1:7" ht="14.25" customHeight="1">
      <c r="A409" s="209">
        <v>2139999</v>
      </c>
      <c r="B409" s="209" t="s">
        <v>427</v>
      </c>
      <c r="C409" s="205">
        <v>2297</v>
      </c>
      <c r="D409" s="206"/>
      <c r="E409" s="205">
        <f t="shared" si="14"/>
        <v>2297</v>
      </c>
      <c r="F409" s="201">
        <v>289</v>
      </c>
      <c r="G409" s="196">
        <f t="shared" si="13"/>
        <v>2008</v>
      </c>
    </row>
    <row r="410" spans="1:7">
      <c r="A410" s="204">
        <v>214</v>
      </c>
      <c r="B410" s="204" t="s">
        <v>17</v>
      </c>
      <c r="C410" s="205">
        <v>22233.297854</v>
      </c>
      <c r="D410" s="206">
        <f>D411+D421+D424</f>
        <v>0</v>
      </c>
      <c r="E410" s="205">
        <f>E411+E421+E424</f>
        <v>22233.297854</v>
      </c>
      <c r="F410" s="196">
        <v>21198</v>
      </c>
      <c r="G410" s="196">
        <f>E410-F410</f>
        <v>1035.2978540000004</v>
      </c>
    </row>
    <row r="411" spans="1:7">
      <c r="A411" s="208">
        <v>21401</v>
      </c>
      <c r="B411" s="208" t="s">
        <v>428</v>
      </c>
      <c r="C411" s="205">
        <v>12580.787444</v>
      </c>
      <c r="D411" s="206"/>
      <c r="E411" s="205">
        <f t="shared" si="14"/>
        <v>12580.787444</v>
      </c>
      <c r="F411" s="201">
        <v>12335</v>
      </c>
      <c r="G411" s="196">
        <f t="shared" si="13"/>
        <v>245.7874439999996</v>
      </c>
    </row>
    <row r="412" spans="1:7" ht="14.25" customHeight="1">
      <c r="A412" s="209">
        <v>2140101</v>
      </c>
      <c r="B412" s="209" t="s">
        <v>135</v>
      </c>
      <c r="C412" s="205">
        <v>486.681196</v>
      </c>
      <c r="D412" s="206"/>
      <c r="E412" s="205">
        <f t="shared" si="14"/>
        <v>486.681196</v>
      </c>
      <c r="F412" s="201">
        <v>487</v>
      </c>
      <c r="G412" s="196">
        <f t="shared" si="13"/>
        <v>-0.31880400000000009</v>
      </c>
    </row>
    <row r="413" spans="1:7" ht="14.25" customHeight="1">
      <c r="A413" s="209">
        <v>2140104</v>
      </c>
      <c r="B413" s="209" t="s">
        <v>429</v>
      </c>
      <c r="C413" s="205">
        <v>2922.5500569999999</v>
      </c>
      <c r="D413" s="206"/>
      <c r="E413" s="205">
        <f t="shared" si="14"/>
        <v>2922.5500569999999</v>
      </c>
      <c r="F413" s="201">
        <v>3205</v>
      </c>
      <c r="G413" s="196">
        <f t="shared" si="13"/>
        <v>-282.44994300000008</v>
      </c>
    </row>
    <row r="414" spans="1:7" ht="14.25" customHeight="1">
      <c r="A414" s="209">
        <v>2140106</v>
      </c>
      <c r="B414" s="209" t="s">
        <v>430</v>
      </c>
      <c r="C414" s="205">
        <v>6392.2750749999996</v>
      </c>
      <c r="D414" s="206"/>
      <c r="E414" s="205">
        <f t="shared" si="14"/>
        <v>6392.2750749999996</v>
      </c>
      <c r="F414" s="201">
        <v>4633</v>
      </c>
      <c r="G414" s="196">
        <f t="shared" si="13"/>
        <v>1759.2750749999996</v>
      </c>
    </row>
    <row r="415" spans="1:7" s="213" customFormat="1" ht="14.25" customHeight="1">
      <c r="A415" s="209">
        <v>2140110</v>
      </c>
      <c r="B415" s="209" t="s">
        <v>609</v>
      </c>
      <c r="C415" s="210">
        <v>0</v>
      </c>
      <c r="D415" s="211"/>
      <c r="E415" s="205">
        <f t="shared" si="14"/>
        <v>0</v>
      </c>
      <c r="F415" s="212">
        <v>14</v>
      </c>
      <c r="G415" s="196">
        <f t="shared" si="13"/>
        <v>-14</v>
      </c>
    </row>
    <row r="416" spans="1:7" s="213" customFormat="1" ht="14.25" customHeight="1">
      <c r="A416" s="209">
        <v>2140111</v>
      </c>
      <c r="B416" s="209" t="s">
        <v>610</v>
      </c>
      <c r="C416" s="210">
        <v>0</v>
      </c>
      <c r="D416" s="211"/>
      <c r="E416" s="205">
        <f t="shared" si="14"/>
        <v>0</v>
      </c>
      <c r="F416" s="212">
        <v>295</v>
      </c>
      <c r="G416" s="196">
        <f t="shared" si="13"/>
        <v>-295</v>
      </c>
    </row>
    <row r="417" spans="1:7" ht="14.25" customHeight="1">
      <c r="A417" s="209">
        <v>2140112</v>
      </c>
      <c r="B417" s="209" t="s">
        <v>431</v>
      </c>
      <c r="C417" s="205">
        <v>2038.349062</v>
      </c>
      <c r="D417" s="206"/>
      <c r="E417" s="205">
        <f t="shared" si="14"/>
        <v>2038.349062</v>
      </c>
      <c r="F417" s="201">
        <v>2074</v>
      </c>
      <c r="G417" s="196">
        <f t="shared" si="13"/>
        <v>-35.650937999999996</v>
      </c>
    </row>
    <row r="418" spans="1:7" s="213" customFormat="1" ht="14.25" customHeight="1">
      <c r="A418" s="209">
        <v>2140131</v>
      </c>
      <c r="B418" s="209" t="s">
        <v>611</v>
      </c>
      <c r="C418" s="210">
        <v>0</v>
      </c>
      <c r="D418" s="211"/>
      <c r="E418" s="205">
        <f t="shared" si="14"/>
        <v>0</v>
      </c>
      <c r="F418" s="212">
        <v>6</v>
      </c>
      <c r="G418" s="196">
        <f t="shared" si="13"/>
        <v>-6</v>
      </c>
    </row>
    <row r="419" spans="1:7" s="213" customFormat="1" ht="14.25" customHeight="1">
      <c r="A419" s="209">
        <v>2140136</v>
      </c>
      <c r="B419" s="209" t="s">
        <v>612</v>
      </c>
      <c r="C419" s="210">
        <v>0</v>
      </c>
      <c r="D419" s="211"/>
      <c r="E419" s="205">
        <f t="shared" si="14"/>
        <v>0</v>
      </c>
      <c r="F419" s="212">
        <v>167</v>
      </c>
      <c r="G419" s="196">
        <f t="shared" si="13"/>
        <v>-167</v>
      </c>
    </row>
    <row r="420" spans="1:7" ht="14.25" customHeight="1">
      <c r="A420" s="209">
        <v>2140199</v>
      </c>
      <c r="B420" s="209" t="s">
        <v>432</v>
      </c>
      <c r="C420" s="205">
        <v>740.93205399999999</v>
      </c>
      <c r="D420" s="206"/>
      <c r="E420" s="205">
        <f t="shared" si="14"/>
        <v>740.93205399999999</v>
      </c>
      <c r="F420" s="201">
        <v>1454</v>
      </c>
      <c r="G420" s="196">
        <f t="shared" si="13"/>
        <v>-713.06794600000001</v>
      </c>
    </row>
    <row r="421" spans="1:7">
      <c r="A421" s="208">
        <v>21406</v>
      </c>
      <c r="B421" s="208" t="s">
        <v>433</v>
      </c>
      <c r="C421" s="205">
        <v>8503.7704099999992</v>
      </c>
      <c r="D421" s="206"/>
      <c r="E421" s="205">
        <f t="shared" si="14"/>
        <v>8503.7704099999992</v>
      </c>
      <c r="F421" s="201">
        <v>7744</v>
      </c>
      <c r="G421" s="196">
        <f t="shared" si="13"/>
        <v>759.77040999999917</v>
      </c>
    </row>
    <row r="422" spans="1:7" ht="14.25" customHeight="1">
      <c r="A422" s="209">
        <v>2140601</v>
      </c>
      <c r="B422" s="209" t="s">
        <v>434</v>
      </c>
      <c r="C422" s="205">
        <v>7530</v>
      </c>
      <c r="D422" s="206"/>
      <c r="E422" s="205">
        <f t="shared" si="14"/>
        <v>7530</v>
      </c>
      <c r="F422" s="201">
        <v>7424</v>
      </c>
      <c r="G422" s="196">
        <f t="shared" si="13"/>
        <v>106</v>
      </c>
    </row>
    <row r="423" spans="1:7" ht="14.25" customHeight="1">
      <c r="A423" s="209">
        <v>2140602</v>
      </c>
      <c r="B423" s="209" t="s">
        <v>435</v>
      </c>
      <c r="C423" s="205">
        <v>973.77040999999997</v>
      </c>
      <c r="D423" s="206"/>
      <c r="E423" s="205">
        <f t="shared" si="14"/>
        <v>973.77040999999997</v>
      </c>
      <c r="F423" s="201">
        <v>320</v>
      </c>
      <c r="G423" s="196">
        <f t="shared" si="13"/>
        <v>653.77040999999997</v>
      </c>
    </row>
    <row r="424" spans="1:7">
      <c r="A424" s="208">
        <v>21499</v>
      </c>
      <c r="B424" s="208" t="s">
        <v>436</v>
      </c>
      <c r="C424" s="205">
        <v>1148.74</v>
      </c>
      <c r="D424" s="206"/>
      <c r="E424" s="205">
        <f t="shared" si="14"/>
        <v>1148.74</v>
      </c>
      <c r="F424" s="201">
        <v>1119</v>
      </c>
      <c r="G424" s="196">
        <f t="shared" si="13"/>
        <v>29.740000000000009</v>
      </c>
    </row>
    <row r="425" spans="1:7" ht="14.25" customHeight="1">
      <c r="A425" s="209">
        <v>2149901</v>
      </c>
      <c r="B425" s="209" t="s">
        <v>437</v>
      </c>
      <c r="C425" s="205">
        <v>1131.74</v>
      </c>
      <c r="D425" s="206"/>
      <c r="E425" s="205">
        <f t="shared" si="14"/>
        <v>1131.74</v>
      </c>
      <c r="F425" s="201">
        <v>1069</v>
      </c>
      <c r="G425" s="196">
        <f t="shared" si="13"/>
        <v>62.740000000000009</v>
      </c>
    </row>
    <row r="426" spans="1:7" ht="14.25" customHeight="1">
      <c r="A426" s="209">
        <v>2149999</v>
      </c>
      <c r="B426" s="209" t="s">
        <v>436</v>
      </c>
      <c r="C426" s="205">
        <v>17</v>
      </c>
      <c r="D426" s="206"/>
      <c r="E426" s="205">
        <f t="shared" si="14"/>
        <v>17</v>
      </c>
      <c r="F426" s="201">
        <v>50</v>
      </c>
      <c r="G426" s="196">
        <f t="shared" si="13"/>
        <v>-33</v>
      </c>
    </row>
    <row r="427" spans="1:7">
      <c r="A427" s="204">
        <v>215</v>
      </c>
      <c r="B427" s="204" t="s">
        <v>438</v>
      </c>
      <c r="C427" s="205">
        <v>620</v>
      </c>
      <c r="D427" s="206">
        <f>D428+D431+D433+D436</f>
        <v>0</v>
      </c>
      <c r="E427" s="205">
        <f>E428+E431+E433+E436</f>
        <v>620</v>
      </c>
      <c r="F427" s="196">
        <v>627</v>
      </c>
      <c r="G427" s="196">
        <f>E427-F427</f>
        <v>-7</v>
      </c>
    </row>
    <row r="428" spans="1:7">
      <c r="A428" s="208">
        <v>21501</v>
      </c>
      <c r="B428" s="208" t="s">
        <v>439</v>
      </c>
      <c r="C428" s="205">
        <v>97</v>
      </c>
      <c r="D428" s="206"/>
      <c r="E428" s="205">
        <f t="shared" si="14"/>
        <v>97</v>
      </c>
      <c r="F428" s="201">
        <v>0</v>
      </c>
      <c r="G428" s="196">
        <f t="shared" si="13"/>
        <v>97</v>
      </c>
    </row>
    <row r="429" spans="1:7" ht="14.25" customHeight="1">
      <c r="A429" s="209">
        <v>2150101</v>
      </c>
      <c r="B429" s="209" t="s">
        <v>135</v>
      </c>
      <c r="C429" s="205">
        <v>3</v>
      </c>
      <c r="D429" s="206"/>
      <c r="E429" s="205">
        <f t="shared" si="14"/>
        <v>3</v>
      </c>
      <c r="F429" s="201">
        <v>0</v>
      </c>
      <c r="G429" s="196">
        <f t="shared" si="13"/>
        <v>3</v>
      </c>
    </row>
    <row r="430" spans="1:7" ht="14.25" customHeight="1">
      <c r="A430" s="209">
        <v>2150105</v>
      </c>
      <c r="B430" s="209" t="s">
        <v>440</v>
      </c>
      <c r="C430" s="205">
        <v>94</v>
      </c>
      <c r="D430" s="206"/>
      <c r="E430" s="205">
        <f t="shared" si="14"/>
        <v>94</v>
      </c>
      <c r="F430" s="201">
        <v>0</v>
      </c>
      <c r="G430" s="196">
        <f t="shared" si="13"/>
        <v>94</v>
      </c>
    </row>
    <row r="431" spans="1:7">
      <c r="A431" s="208">
        <v>21505</v>
      </c>
      <c r="B431" s="208" t="s">
        <v>637</v>
      </c>
      <c r="C431" s="205">
        <v>423</v>
      </c>
      <c r="D431" s="206"/>
      <c r="E431" s="205">
        <f t="shared" si="14"/>
        <v>423</v>
      </c>
      <c r="F431" s="201">
        <v>415</v>
      </c>
      <c r="G431" s="196">
        <f t="shared" si="13"/>
        <v>8</v>
      </c>
    </row>
    <row r="432" spans="1:7" ht="14.25" customHeight="1">
      <c r="A432" s="209">
        <v>2150599</v>
      </c>
      <c r="B432" s="209" t="s">
        <v>613</v>
      </c>
      <c r="C432" s="205">
        <v>423</v>
      </c>
      <c r="D432" s="206"/>
      <c r="E432" s="205">
        <f t="shared" si="14"/>
        <v>423</v>
      </c>
      <c r="F432" s="201">
        <v>415</v>
      </c>
      <c r="G432" s="196">
        <f t="shared" si="13"/>
        <v>8</v>
      </c>
    </row>
    <row r="433" spans="1:16382">
      <c r="A433" s="208">
        <v>21508</v>
      </c>
      <c r="B433" s="208" t="s">
        <v>441</v>
      </c>
      <c r="C433" s="205">
        <v>100</v>
      </c>
      <c r="D433" s="206"/>
      <c r="E433" s="205">
        <f t="shared" si="14"/>
        <v>100</v>
      </c>
      <c r="F433" s="201">
        <v>115</v>
      </c>
      <c r="G433" s="196">
        <f t="shared" si="13"/>
        <v>-15</v>
      </c>
    </row>
    <row r="434" spans="1:16382" ht="14.25" customHeight="1">
      <c r="A434" s="209">
        <v>2150805</v>
      </c>
      <c r="B434" s="209" t="s">
        <v>442</v>
      </c>
      <c r="C434" s="205">
        <v>100</v>
      </c>
      <c r="D434" s="206"/>
      <c r="E434" s="205">
        <f t="shared" si="14"/>
        <v>100</v>
      </c>
      <c r="F434" s="201">
        <v>80</v>
      </c>
      <c r="G434" s="196">
        <f t="shared" si="13"/>
        <v>20</v>
      </c>
    </row>
    <row r="435" spans="1:16382" s="213" customFormat="1" ht="14.25" customHeight="1">
      <c r="A435" s="209">
        <v>2150899</v>
      </c>
      <c r="B435" s="209" t="s">
        <v>614</v>
      </c>
      <c r="C435" s="210">
        <v>0</v>
      </c>
      <c r="D435" s="211"/>
      <c r="E435" s="205">
        <f t="shared" si="14"/>
        <v>0</v>
      </c>
      <c r="F435" s="212">
        <v>35</v>
      </c>
      <c r="G435" s="196">
        <f t="shared" si="13"/>
        <v>-35</v>
      </c>
    </row>
    <row r="436" spans="1:16382">
      <c r="A436" s="208">
        <v>21599</v>
      </c>
      <c r="B436" s="208" t="s">
        <v>638</v>
      </c>
      <c r="C436" s="205">
        <v>0</v>
      </c>
      <c r="D436" s="206"/>
      <c r="E436" s="205">
        <f t="shared" si="14"/>
        <v>0</v>
      </c>
      <c r="F436" s="201">
        <v>97</v>
      </c>
      <c r="G436" s="196">
        <f t="shared" si="13"/>
        <v>-97</v>
      </c>
    </row>
    <row r="437" spans="1:16382" ht="14.25" customHeight="1">
      <c r="A437" s="209">
        <v>2159999</v>
      </c>
      <c r="B437" s="209" t="s">
        <v>615</v>
      </c>
      <c r="C437" s="205">
        <v>0</v>
      </c>
      <c r="D437" s="206"/>
      <c r="E437" s="205">
        <f t="shared" si="14"/>
        <v>0</v>
      </c>
      <c r="F437" s="201">
        <v>97</v>
      </c>
      <c r="G437" s="196">
        <f t="shared" si="13"/>
        <v>-97</v>
      </c>
    </row>
    <row r="438" spans="1:16382">
      <c r="A438" s="204">
        <v>216</v>
      </c>
      <c r="B438" s="204" t="s">
        <v>20</v>
      </c>
      <c r="C438" s="205">
        <v>2425.539984</v>
      </c>
      <c r="D438" s="206">
        <f>D439+D443+D445</f>
        <v>0</v>
      </c>
      <c r="E438" s="205">
        <f>E439+E443+E445</f>
        <v>2425.539984</v>
      </c>
      <c r="F438" s="196">
        <v>2568</v>
      </c>
      <c r="G438" s="196">
        <f>E438-F438</f>
        <v>-142.460016</v>
      </c>
    </row>
    <row r="439" spans="1:16382">
      <c r="A439" s="208">
        <v>21602</v>
      </c>
      <c r="B439" s="208" t="s">
        <v>443</v>
      </c>
      <c r="C439" s="205">
        <v>2147.539984</v>
      </c>
      <c r="D439" s="206"/>
      <c r="E439" s="205">
        <f t="shared" si="14"/>
        <v>2147.539984</v>
      </c>
      <c r="F439" s="201">
        <v>2381</v>
      </c>
      <c r="G439" s="196">
        <f t="shared" si="13"/>
        <v>-233.460016</v>
      </c>
    </row>
    <row r="440" spans="1:16382" ht="14.25" customHeight="1">
      <c r="A440" s="209">
        <v>2160201</v>
      </c>
      <c r="B440" s="209" t="s">
        <v>135</v>
      </c>
      <c r="C440" s="205">
        <v>324.539984</v>
      </c>
      <c r="D440" s="206"/>
      <c r="E440" s="205">
        <f t="shared" si="14"/>
        <v>324.539984</v>
      </c>
      <c r="F440" s="201">
        <v>342</v>
      </c>
      <c r="G440" s="196">
        <f t="shared" si="13"/>
        <v>-17.460015999999996</v>
      </c>
    </row>
    <row r="441" spans="1:16382" s="213" customFormat="1" ht="14.25" customHeight="1">
      <c r="A441" s="209">
        <v>2160219</v>
      </c>
      <c r="B441" s="209" t="s">
        <v>616</v>
      </c>
      <c r="C441" s="210">
        <v>0</v>
      </c>
      <c r="D441" s="211"/>
      <c r="E441" s="205">
        <f t="shared" si="14"/>
        <v>0</v>
      </c>
      <c r="F441" s="212">
        <v>501</v>
      </c>
      <c r="G441" s="196">
        <f t="shared" si="13"/>
        <v>-501</v>
      </c>
    </row>
    <row r="442" spans="1:16382" ht="14.25" customHeight="1">
      <c r="A442" s="209">
        <v>2160299</v>
      </c>
      <c r="B442" s="209" t="s">
        <v>444</v>
      </c>
      <c r="C442" s="205">
        <v>1823</v>
      </c>
      <c r="D442" s="206"/>
      <c r="E442" s="205">
        <f t="shared" si="14"/>
        <v>1823</v>
      </c>
      <c r="F442" s="201">
        <v>1538</v>
      </c>
      <c r="G442" s="196">
        <f t="shared" si="13"/>
        <v>285</v>
      </c>
    </row>
    <row r="443" spans="1:16382">
      <c r="A443" s="208">
        <v>21606</v>
      </c>
      <c r="B443" s="208" t="s">
        <v>445</v>
      </c>
      <c r="C443" s="205">
        <v>220</v>
      </c>
      <c r="D443" s="206"/>
      <c r="E443" s="205">
        <f t="shared" si="14"/>
        <v>220</v>
      </c>
      <c r="F443" s="201">
        <v>187</v>
      </c>
      <c r="G443" s="196">
        <f t="shared" si="13"/>
        <v>33</v>
      </c>
    </row>
    <row r="444" spans="1:16382" ht="14.25" customHeight="1">
      <c r="A444" s="209">
        <v>2160699</v>
      </c>
      <c r="B444" s="209" t="s">
        <v>446</v>
      </c>
      <c r="C444" s="205">
        <v>220</v>
      </c>
      <c r="D444" s="206"/>
      <c r="E444" s="205">
        <f t="shared" si="14"/>
        <v>220</v>
      </c>
      <c r="F444" s="201">
        <v>187</v>
      </c>
      <c r="G444" s="196">
        <f t="shared" si="13"/>
        <v>33</v>
      </c>
    </row>
    <row r="445" spans="1:16382">
      <c r="A445" s="208">
        <v>21699</v>
      </c>
      <c r="B445" s="208" t="s">
        <v>447</v>
      </c>
      <c r="C445" s="205">
        <v>58</v>
      </c>
      <c r="D445" s="206"/>
      <c r="E445" s="205">
        <f t="shared" si="14"/>
        <v>58</v>
      </c>
      <c r="F445" s="201">
        <v>0</v>
      </c>
      <c r="G445" s="196">
        <f t="shared" si="13"/>
        <v>58</v>
      </c>
    </row>
    <row r="446" spans="1:16382" ht="14.25" customHeight="1">
      <c r="A446" s="209">
        <v>2169999</v>
      </c>
      <c r="B446" s="209" t="s">
        <v>447</v>
      </c>
      <c r="C446" s="205">
        <v>58</v>
      </c>
      <c r="D446" s="206"/>
      <c r="E446" s="205">
        <f t="shared" si="14"/>
        <v>58</v>
      </c>
      <c r="F446" s="201">
        <v>0</v>
      </c>
      <c r="G446" s="196">
        <f t="shared" si="13"/>
        <v>58</v>
      </c>
    </row>
    <row r="447" spans="1:16382" s="213" customFormat="1">
      <c r="A447" s="204">
        <v>217</v>
      </c>
      <c r="B447" s="204" t="s">
        <v>639</v>
      </c>
      <c r="C447" s="205">
        <v>1000</v>
      </c>
      <c r="D447" s="206">
        <f>D448</f>
        <v>0</v>
      </c>
      <c r="E447" s="205">
        <f>E448</f>
        <v>1000</v>
      </c>
      <c r="F447" s="196">
        <v>1000</v>
      </c>
      <c r="G447" s="196">
        <f>E447-F447</f>
        <v>0</v>
      </c>
      <c r="H447" s="196"/>
      <c r="I447" s="196"/>
      <c r="J447" s="196"/>
      <c r="K447" s="196"/>
      <c r="L447" s="196"/>
      <c r="M447" s="196"/>
      <c r="N447" s="196"/>
      <c r="O447" s="196"/>
      <c r="P447" s="196"/>
      <c r="Q447" s="196"/>
      <c r="R447" s="196"/>
      <c r="S447" s="196"/>
      <c r="T447" s="196"/>
      <c r="U447" s="196"/>
      <c r="V447" s="196"/>
      <c r="W447" s="196"/>
      <c r="X447" s="196"/>
      <c r="Y447" s="196"/>
      <c r="Z447" s="196"/>
      <c r="AA447" s="196"/>
      <c r="AB447" s="196"/>
      <c r="AC447" s="196"/>
      <c r="AD447" s="196"/>
      <c r="AE447" s="196"/>
      <c r="AF447" s="196"/>
      <c r="AG447" s="196"/>
      <c r="AH447" s="196"/>
      <c r="AI447" s="196"/>
      <c r="AJ447" s="196"/>
      <c r="AK447" s="196"/>
      <c r="AL447" s="196"/>
      <c r="AM447" s="196"/>
      <c r="AN447" s="196"/>
      <c r="AO447" s="196"/>
      <c r="AP447" s="196"/>
      <c r="AQ447" s="196"/>
      <c r="AR447" s="196"/>
      <c r="AS447" s="196"/>
      <c r="AT447" s="196"/>
      <c r="AU447" s="196"/>
      <c r="AV447" s="196"/>
      <c r="AW447" s="196"/>
      <c r="AX447" s="196"/>
      <c r="AY447" s="196"/>
      <c r="AZ447" s="196"/>
      <c r="BA447" s="196"/>
      <c r="BB447" s="196"/>
      <c r="BC447" s="196"/>
      <c r="BD447" s="196"/>
      <c r="BE447" s="196"/>
      <c r="BF447" s="196"/>
      <c r="BG447" s="196"/>
      <c r="BH447" s="196"/>
      <c r="BI447" s="196"/>
      <c r="BJ447" s="196"/>
      <c r="BK447" s="196"/>
      <c r="BL447" s="196"/>
      <c r="BM447" s="196"/>
      <c r="BN447" s="196"/>
      <c r="BO447" s="196"/>
      <c r="BP447" s="196"/>
      <c r="BQ447" s="196"/>
      <c r="BR447" s="196"/>
      <c r="BS447" s="196"/>
      <c r="BT447" s="196"/>
      <c r="BU447" s="196"/>
      <c r="BV447" s="196"/>
      <c r="BW447" s="196"/>
      <c r="BX447" s="196"/>
      <c r="BY447" s="196"/>
      <c r="BZ447" s="196"/>
      <c r="CA447" s="196"/>
      <c r="CB447" s="196"/>
      <c r="CC447" s="196"/>
      <c r="CD447" s="196"/>
      <c r="CE447" s="196"/>
      <c r="CF447" s="196"/>
      <c r="CG447" s="196"/>
      <c r="CH447" s="196"/>
      <c r="CI447" s="196"/>
      <c r="CJ447" s="196"/>
      <c r="CK447" s="196"/>
      <c r="CL447" s="196"/>
      <c r="CM447" s="196"/>
      <c r="CN447" s="196"/>
      <c r="CO447" s="196"/>
      <c r="CP447" s="196"/>
      <c r="CQ447" s="196"/>
      <c r="CR447" s="196"/>
      <c r="CS447" s="196"/>
      <c r="CT447" s="196"/>
      <c r="CU447" s="196"/>
      <c r="CV447" s="196"/>
      <c r="CW447" s="196"/>
      <c r="CX447" s="196"/>
      <c r="CY447" s="196"/>
      <c r="CZ447" s="196"/>
      <c r="DA447" s="196"/>
      <c r="DB447" s="196"/>
      <c r="DC447" s="196"/>
      <c r="DD447" s="196"/>
      <c r="DE447" s="196"/>
      <c r="DF447" s="196"/>
      <c r="DG447" s="196"/>
      <c r="DH447" s="196"/>
      <c r="DI447" s="196"/>
      <c r="DJ447" s="196"/>
      <c r="DK447" s="196"/>
      <c r="DL447" s="196"/>
      <c r="DM447" s="196"/>
      <c r="DN447" s="196"/>
      <c r="DO447" s="196"/>
      <c r="DP447" s="196"/>
      <c r="DQ447" s="196"/>
      <c r="DR447" s="196"/>
      <c r="DS447" s="196"/>
      <c r="DT447" s="196"/>
      <c r="DU447" s="196"/>
      <c r="DV447" s="196"/>
      <c r="DW447" s="196"/>
      <c r="DX447" s="196"/>
      <c r="DY447" s="196"/>
      <c r="DZ447" s="196"/>
      <c r="EA447" s="196"/>
      <c r="EB447" s="196"/>
      <c r="EC447" s="196"/>
      <c r="ED447" s="196"/>
      <c r="EE447" s="196"/>
      <c r="EF447" s="196"/>
      <c r="EG447" s="196"/>
      <c r="EH447" s="196"/>
      <c r="EI447" s="196"/>
      <c r="EJ447" s="196"/>
      <c r="EK447" s="196"/>
      <c r="EL447" s="196"/>
      <c r="EM447" s="196"/>
      <c r="EN447" s="196"/>
      <c r="EO447" s="196"/>
      <c r="EP447" s="196"/>
      <c r="EQ447" s="196"/>
      <c r="ER447" s="196"/>
      <c r="ES447" s="196"/>
      <c r="ET447" s="196"/>
      <c r="EU447" s="196"/>
      <c r="EV447" s="196"/>
      <c r="EW447" s="196"/>
      <c r="EX447" s="196"/>
      <c r="EY447" s="196"/>
      <c r="EZ447" s="196"/>
      <c r="FA447" s="196"/>
      <c r="FB447" s="196"/>
      <c r="FC447" s="196"/>
      <c r="FD447" s="196"/>
      <c r="FE447" s="196"/>
      <c r="FF447" s="196"/>
      <c r="FG447" s="196"/>
      <c r="FH447" s="196"/>
      <c r="FI447" s="196"/>
      <c r="FJ447" s="196"/>
      <c r="FK447" s="196"/>
      <c r="FL447" s="196"/>
      <c r="FM447" s="196"/>
      <c r="FN447" s="196"/>
      <c r="FO447" s="196"/>
      <c r="FP447" s="196"/>
      <c r="FQ447" s="196"/>
      <c r="FR447" s="196"/>
      <c r="FS447" s="196"/>
      <c r="FT447" s="196"/>
      <c r="FU447" s="196"/>
      <c r="FV447" s="196"/>
      <c r="FW447" s="196"/>
      <c r="FX447" s="196"/>
      <c r="FY447" s="196"/>
      <c r="FZ447" s="196"/>
      <c r="GA447" s="196"/>
      <c r="GB447" s="196"/>
      <c r="GC447" s="196"/>
      <c r="GD447" s="196"/>
      <c r="GE447" s="196"/>
      <c r="GF447" s="196"/>
      <c r="GG447" s="196"/>
      <c r="GH447" s="196"/>
      <c r="GI447" s="196"/>
      <c r="GJ447" s="196"/>
      <c r="GK447" s="196"/>
      <c r="GL447" s="196"/>
      <c r="GM447" s="196"/>
      <c r="GN447" s="196"/>
      <c r="GO447" s="196"/>
      <c r="GP447" s="196"/>
      <c r="GQ447" s="196"/>
      <c r="GR447" s="196"/>
      <c r="GS447" s="196"/>
      <c r="GT447" s="196"/>
      <c r="GU447" s="196"/>
      <c r="GV447" s="196"/>
      <c r="GW447" s="196"/>
      <c r="GX447" s="196"/>
      <c r="GY447" s="196"/>
      <c r="GZ447" s="196"/>
      <c r="HA447" s="196"/>
      <c r="HB447" s="196"/>
      <c r="HC447" s="196"/>
      <c r="HD447" s="196"/>
      <c r="HE447" s="196"/>
      <c r="HF447" s="196"/>
      <c r="HG447" s="196"/>
      <c r="HH447" s="196"/>
      <c r="HI447" s="196"/>
      <c r="HJ447" s="196"/>
      <c r="HK447" s="196"/>
      <c r="HL447" s="196"/>
      <c r="HM447" s="196"/>
      <c r="HN447" s="196"/>
      <c r="HO447" s="196"/>
      <c r="HP447" s="196"/>
      <c r="HQ447" s="196"/>
      <c r="HR447" s="196"/>
      <c r="HS447" s="196"/>
      <c r="HT447" s="196"/>
      <c r="HU447" s="196"/>
      <c r="HV447" s="196"/>
      <c r="HW447" s="196"/>
      <c r="HX447" s="196"/>
      <c r="HY447" s="196"/>
      <c r="HZ447" s="196"/>
      <c r="IA447" s="196"/>
      <c r="IB447" s="196"/>
      <c r="IC447" s="196"/>
      <c r="ID447" s="196"/>
      <c r="IE447" s="196"/>
      <c r="IF447" s="196"/>
      <c r="IG447" s="196"/>
      <c r="IH447" s="196"/>
      <c r="II447" s="196"/>
      <c r="IJ447" s="196"/>
      <c r="IK447" s="196"/>
      <c r="IL447" s="196"/>
      <c r="IM447" s="196"/>
      <c r="IN447" s="196"/>
      <c r="IO447" s="196"/>
      <c r="IP447" s="196"/>
      <c r="IQ447" s="196"/>
      <c r="IR447" s="196"/>
      <c r="IS447" s="196"/>
      <c r="IT447" s="196"/>
      <c r="IU447" s="196"/>
      <c r="IV447" s="196"/>
      <c r="IW447" s="196"/>
      <c r="IX447" s="196"/>
      <c r="IY447" s="196"/>
      <c r="IZ447" s="196"/>
      <c r="JA447" s="196"/>
      <c r="JB447" s="196"/>
      <c r="JC447" s="196"/>
      <c r="JD447" s="196"/>
      <c r="JE447" s="196"/>
      <c r="JF447" s="196"/>
      <c r="JG447" s="196"/>
      <c r="JH447" s="196"/>
      <c r="JI447" s="196"/>
      <c r="JJ447" s="196"/>
      <c r="JK447" s="196"/>
      <c r="JL447" s="196"/>
      <c r="JM447" s="196"/>
      <c r="JN447" s="196"/>
      <c r="JO447" s="196"/>
      <c r="JP447" s="196"/>
      <c r="JQ447" s="196"/>
      <c r="JR447" s="196"/>
      <c r="JS447" s="196"/>
      <c r="JT447" s="196"/>
      <c r="JU447" s="196"/>
      <c r="JV447" s="196"/>
      <c r="JW447" s="196"/>
      <c r="JX447" s="196"/>
      <c r="JY447" s="196"/>
      <c r="JZ447" s="196"/>
      <c r="KA447" s="196"/>
      <c r="KB447" s="196"/>
      <c r="KC447" s="196"/>
      <c r="KD447" s="196"/>
      <c r="KE447" s="196"/>
      <c r="KF447" s="196"/>
      <c r="KG447" s="196"/>
      <c r="KH447" s="196"/>
      <c r="KI447" s="196"/>
      <c r="KJ447" s="196"/>
      <c r="KK447" s="196"/>
      <c r="KL447" s="196"/>
      <c r="KM447" s="196"/>
      <c r="KN447" s="196"/>
      <c r="KO447" s="196"/>
      <c r="KP447" s="196"/>
      <c r="KQ447" s="196"/>
      <c r="KR447" s="196"/>
      <c r="KS447" s="196"/>
      <c r="KT447" s="196"/>
      <c r="KU447" s="196"/>
      <c r="KV447" s="196"/>
      <c r="KW447" s="196"/>
      <c r="KX447" s="196"/>
      <c r="KY447" s="196"/>
      <c r="KZ447" s="196"/>
      <c r="LA447" s="196"/>
      <c r="LB447" s="196"/>
      <c r="LC447" s="196"/>
      <c r="LD447" s="196"/>
      <c r="LE447" s="196"/>
      <c r="LF447" s="196"/>
      <c r="LG447" s="196"/>
      <c r="LH447" s="196"/>
      <c r="LI447" s="196"/>
      <c r="LJ447" s="196"/>
      <c r="LK447" s="196"/>
      <c r="LL447" s="196"/>
      <c r="LM447" s="196"/>
      <c r="LN447" s="196"/>
      <c r="LO447" s="196"/>
      <c r="LP447" s="196"/>
      <c r="LQ447" s="196"/>
      <c r="LR447" s="196"/>
      <c r="LS447" s="196"/>
      <c r="LT447" s="196"/>
      <c r="LU447" s="196"/>
      <c r="LV447" s="196"/>
      <c r="LW447" s="196"/>
      <c r="LX447" s="196"/>
      <c r="LY447" s="196"/>
      <c r="LZ447" s="196"/>
      <c r="MA447" s="196"/>
      <c r="MB447" s="196"/>
      <c r="MC447" s="196"/>
      <c r="MD447" s="196"/>
      <c r="ME447" s="196"/>
      <c r="MF447" s="196"/>
      <c r="MG447" s="196"/>
      <c r="MH447" s="196"/>
      <c r="MI447" s="196"/>
      <c r="MJ447" s="196"/>
      <c r="MK447" s="196"/>
      <c r="ML447" s="196"/>
      <c r="MM447" s="196"/>
      <c r="MN447" s="196"/>
      <c r="MO447" s="196"/>
      <c r="MP447" s="196"/>
      <c r="MQ447" s="196"/>
      <c r="MR447" s="196"/>
      <c r="MS447" s="196"/>
      <c r="MT447" s="196"/>
      <c r="MU447" s="196"/>
      <c r="MV447" s="196"/>
      <c r="MW447" s="196"/>
      <c r="MX447" s="196"/>
      <c r="MY447" s="196"/>
      <c r="MZ447" s="196"/>
      <c r="NA447" s="196"/>
      <c r="NB447" s="196"/>
      <c r="NC447" s="196"/>
      <c r="ND447" s="196"/>
      <c r="NE447" s="196"/>
      <c r="NF447" s="196"/>
      <c r="NG447" s="196"/>
      <c r="NH447" s="196"/>
      <c r="NI447" s="196"/>
      <c r="NJ447" s="196"/>
      <c r="NK447" s="196"/>
      <c r="NL447" s="196"/>
      <c r="NM447" s="196"/>
      <c r="NN447" s="196"/>
      <c r="NO447" s="196"/>
      <c r="NP447" s="196"/>
      <c r="NQ447" s="196"/>
      <c r="NR447" s="196"/>
      <c r="NS447" s="196"/>
      <c r="NT447" s="196"/>
      <c r="NU447" s="196"/>
      <c r="NV447" s="196"/>
      <c r="NW447" s="196"/>
      <c r="NX447" s="196"/>
      <c r="NY447" s="196"/>
      <c r="NZ447" s="196"/>
      <c r="OA447" s="196"/>
      <c r="OB447" s="196"/>
      <c r="OC447" s="196"/>
      <c r="OD447" s="196"/>
      <c r="OE447" s="196"/>
      <c r="OF447" s="196"/>
      <c r="OG447" s="196"/>
      <c r="OH447" s="196"/>
      <c r="OI447" s="196"/>
      <c r="OJ447" s="196"/>
      <c r="OK447" s="196"/>
      <c r="OL447" s="196"/>
      <c r="OM447" s="196"/>
      <c r="ON447" s="196"/>
      <c r="OO447" s="196"/>
      <c r="OP447" s="196"/>
      <c r="OQ447" s="196"/>
      <c r="OR447" s="196"/>
      <c r="OS447" s="196"/>
      <c r="OT447" s="196"/>
      <c r="OU447" s="196"/>
      <c r="OV447" s="196"/>
      <c r="OW447" s="196"/>
      <c r="OX447" s="196"/>
      <c r="OY447" s="196"/>
      <c r="OZ447" s="196"/>
      <c r="PA447" s="196"/>
      <c r="PB447" s="196"/>
      <c r="PC447" s="196"/>
      <c r="PD447" s="196"/>
      <c r="PE447" s="196"/>
      <c r="PF447" s="196"/>
      <c r="PG447" s="196"/>
      <c r="PH447" s="196"/>
      <c r="PI447" s="196"/>
      <c r="PJ447" s="196"/>
      <c r="PK447" s="196"/>
      <c r="PL447" s="196"/>
      <c r="PM447" s="196"/>
      <c r="PN447" s="196"/>
      <c r="PO447" s="196"/>
      <c r="PP447" s="196"/>
      <c r="PQ447" s="196"/>
      <c r="PR447" s="196"/>
      <c r="PS447" s="196"/>
      <c r="PT447" s="196"/>
      <c r="PU447" s="196"/>
      <c r="PV447" s="196"/>
      <c r="PW447" s="196"/>
      <c r="PX447" s="196"/>
      <c r="PY447" s="196"/>
      <c r="PZ447" s="196"/>
      <c r="QA447" s="196"/>
      <c r="QB447" s="196"/>
      <c r="QC447" s="196"/>
      <c r="QD447" s="196"/>
      <c r="QE447" s="196"/>
      <c r="QF447" s="196"/>
      <c r="QG447" s="196"/>
      <c r="QH447" s="196"/>
      <c r="QI447" s="196"/>
      <c r="QJ447" s="196"/>
      <c r="QK447" s="196"/>
      <c r="QL447" s="196"/>
      <c r="QM447" s="196"/>
      <c r="QN447" s="196"/>
      <c r="QO447" s="196"/>
      <c r="QP447" s="196"/>
      <c r="QQ447" s="196"/>
      <c r="QR447" s="196"/>
      <c r="QS447" s="196"/>
      <c r="QT447" s="196"/>
      <c r="QU447" s="196"/>
      <c r="QV447" s="196"/>
      <c r="QW447" s="196"/>
      <c r="QX447" s="196"/>
      <c r="QY447" s="196"/>
      <c r="QZ447" s="196"/>
      <c r="RA447" s="196"/>
      <c r="RB447" s="196"/>
      <c r="RC447" s="196"/>
      <c r="RD447" s="196"/>
      <c r="RE447" s="196"/>
      <c r="RF447" s="196"/>
      <c r="RG447" s="196"/>
      <c r="RH447" s="196"/>
      <c r="RI447" s="196"/>
      <c r="RJ447" s="196"/>
      <c r="RK447" s="196"/>
      <c r="RL447" s="196"/>
      <c r="RM447" s="196"/>
      <c r="RN447" s="196"/>
      <c r="RO447" s="196"/>
      <c r="RP447" s="196"/>
      <c r="RQ447" s="196"/>
      <c r="RR447" s="196"/>
      <c r="RS447" s="196"/>
      <c r="RT447" s="196"/>
      <c r="RU447" s="196"/>
      <c r="RV447" s="196"/>
      <c r="RW447" s="196"/>
      <c r="RX447" s="196"/>
      <c r="RY447" s="196"/>
      <c r="RZ447" s="196"/>
      <c r="SA447" s="196"/>
      <c r="SB447" s="196"/>
      <c r="SC447" s="196"/>
      <c r="SD447" s="196"/>
      <c r="SE447" s="196"/>
      <c r="SF447" s="196"/>
      <c r="SG447" s="196"/>
      <c r="SH447" s="196"/>
      <c r="SI447" s="196"/>
      <c r="SJ447" s="196"/>
      <c r="SK447" s="196"/>
      <c r="SL447" s="196"/>
      <c r="SM447" s="196"/>
      <c r="SN447" s="196"/>
      <c r="SO447" s="196"/>
      <c r="SP447" s="196"/>
      <c r="SQ447" s="196"/>
      <c r="SR447" s="196"/>
      <c r="SS447" s="196"/>
      <c r="ST447" s="196"/>
      <c r="SU447" s="196"/>
      <c r="SV447" s="196"/>
      <c r="SW447" s="196"/>
      <c r="SX447" s="196"/>
      <c r="SY447" s="196"/>
      <c r="SZ447" s="196"/>
      <c r="TA447" s="196"/>
      <c r="TB447" s="196"/>
      <c r="TC447" s="196"/>
      <c r="TD447" s="196"/>
      <c r="TE447" s="196"/>
      <c r="TF447" s="196"/>
      <c r="TG447" s="196"/>
      <c r="TH447" s="196"/>
      <c r="TI447" s="196"/>
      <c r="TJ447" s="196"/>
      <c r="TK447" s="196"/>
      <c r="TL447" s="196"/>
      <c r="TM447" s="196"/>
      <c r="TN447" s="196"/>
      <c r="TO447" s="196"/>
      <c r="TP447" s="196"/>
      <c r="TQ447" s="196"/>
      <c r="TR447" s="196"/>
      <c r="TS447" s="196"/>
      <c r="TT447" s="196"/>
      <c r="TU447" s="196"/>
      <c r="TV447" s="196"/>
      <c r="TW447" s="196"/>
      <c r="TX447" s="196"/>
      <c r="TY447" s="196"/>
      <c r="TZ447" s="196"/>
      <c r="UA447" s="196"/>
      <c r="UB447" s="196"/>
      <c r="UC447" s="196"/>
      <c r="UD447" s="196"/>
      <c r="UE447" s="196"/>
      <c r="UF447" s="196"/>
      <c r="UG447" s="196"/>
      <c r="UH447" s="196"/>
      <c r="UI447" s="196"/>
      <c r="UJ447" s="196"/>
      <c r="UK447" s="196"/>
      <c r="UL447" s="196"/>
      <c r="UM447" s="196"/>
      <c r="UN447" s="196"/>
      <c r="UO447" s="196"/>
      <c r="UP447" s="196"/>
      <c r="UQ447" s="196"/>
      <c r="UR447" s="196"/>
      <c r="US447" s="196"/>
      <c r="UT447" s="196"/>
      <c r="UU447" s="196"/>
      <c r="UV447" s="196"/>
      <c r="UW447" s="196"/>
      <c r="UX447" s="196"/>
      <c r="UY447" s="196"/>
      <c r="UZ447" s="196"/>
      <c r="VA447" s="196"/>
      <c r="VB447" s="196"/>
      <c r="VC447" s="196"/>
      <c r="VD447" s="196"/>
      <c r="VE447" s="196"/>
      <c r="VF447" s="196"/>
      <c r="VG447" s="196"/>
      <c r="VH447" s="196"/>
      <c r="VI447" s="196"/>
      <c r="VJ447" s="196"/>
      <c r="VK447" s="196"/>
      <c r="VL447" s="196"/>
      <c r="VM447" s="196"/>
      <c r="VN447" s="196"/>
      <c r="VO447" s="196"/>
      <c r="VP447" s="196"/>
      <c r="VQ447" s="196"/>
      <c r="VR447" s="196"/>
      <c r="VS447" s="196"/>
      <c r="VT447" s="196"/>
      <c r="VU447" s="196"/>
      <c r="VV447" s="196"/>
      <c r="VW447" s="196"/>
      <c r="VX447" s="196"/>
      <c r="VY447" s="196"/>
      <c r="VZ447" s="196"/>
      <c r="WA447" s="196"/>
      <c r="WB447" s="196"/>
      <c r="WC447" s="196"/>
      <c r="WD447" s="196"/>
      <c r="WE447" s="196"/>
      <c r="WF447" s="196"/>
      <c r="WG447" s="196"/>
      <c r="WH447" s="196"/>
      <c r="WI447" s="196"/>
      <c r="WJ447" s="196"/>
      <c r="WK447" s="196"/>
      <c r="WL447" s="196"/>
      <c r="WM447" s="196"/>
      <c r="WN447" s="196"/>
      <c r="WO447" s="196"/>
      <c r="WP447" s="196"/>
      <c r="WQ447" s="196"/>
      <c r="WR447" s="196"/>
      <c r="WS447" s="196"/>
      <c r="WT447" s="196"/>
      <c r="WU447" s="196"/>
      <c r="WV447" s="196"/>
      <c r="WW447" s="196"/>
      <c r="WX447" s="196"/>
      <c r="WY447" s="196"/>
      <c r="WZ447" s="196"/>
      <c r="XA447" s="196"/>
      <c r="XB447" s="196"/>
      <c r="XC447" s="196"/>
      <c r="XD447" s="196"/>
      <c r="XE447" s="196"/>
      <c r="XF447" s="196"/>
      <c r="XG447" s="196"/>
      <c r="XH447" s="196"/>
      <c r="XI447" s="196"/>
      <c r="XJ447" s="196"/>
      <c r="XK447" s="196"/>
      <c r="XL447" s="196"/>
      <c r="XM447" s="196"/>
      <c r="XN447" s="196"/>
      <c r="XO447" s="196"/>
      <c r="XP447" s="196"/>
      <c r="XQ447" s="196"/>
      <c r="XR447" s="196"/>
      <c r="XS447" s="196"/>
      <c r="XT447" s="196"/>
      <c r="XU447" s="196"/>
      <c r="XV447" s="196"/>
      <c r="XW447" s="196"/>
      <c r="XX447" s="196"/>
      <c r="XY447" s="196"/>
      <c r="XZ447" s="196"/>
      <c r="YA447" s="196"/>
      <c r="YB447" s="196"/>
      <c r="YC447" s="196"/>
      <c r="YD447" s="196"/>
      <c r="YE447" s="196"/>
      <c r="YF447" s="196"/>
      <c r="YG447" s="196"/>
      <c r="YH447" s="196"/>
      <c r="YI447" s="196"/>
      <c r="YJ447" s="196"/>
      <c r="YK447" s="196"/>
      <c r="YL447" s="196"/>
      <c r="YM447" s="196"/>
      <c r="YN447" s="196"/>
      <c r="YO447" s="196"/>
      <c r="YP447" s="196"/>
      <c r="YQ447" s="196"/>
      <c r="YR447" s="196"/>
      <c r="YS447" s="196"/>
      <c r="YT447" s="196"/>
      <c r="YU447" s="196"/>
      <c r="YV447" s="196"/>
      <c r="YW447" s="196"/>
      <c r="YX447" s="196"/>
      <c r="YY447" s="196"/>
      <c r="YZ447" s="196"/>
      <c r="ZA447" s="196"/>
      <c r="ZB447" s="196"/>
      <c r="ZC447" s="196"/>
      <c r="ZD447" s="196"/>
      <c r="ZE447" s="196"/>
      <c r="ZF447" s="196"/>
      <c r="ZG447" s="196"/>
      <c r="ZH447" s="196"/>
      <c r="ZI447" s="196"/>
      <c r="ZJ447" s="196"/>
      <c r="ZK447" s="196"/>
      <c r="ZL447" s="196"/>
      <c r="ZM447" s="196"/>
      <c r="ZN447" s="196"/>
      <c r="ZO447" s="196"/>
      <c r="ZP447" s="196"/>
      <c r="ZQ447" s="196"/>
      <c r="ZR447" s="196"/>
      <c r="ZS447" s="196"/>
      <c r="ZT447" s="196"/>
      <c r="ZU447" s="196"/>
      <c r="ZV447" s="196"/>
      <c r="ZW447" s="196"/>
      <c r="ZX447" s="196"/>
      <c r="ZY447" s="196"/>
      <c r="ZZ447" s="196"/>
      <c r="AAA447" s="196"/>
      <c r="AAB447" s="196"/>
      <c r="AAC447" s="196"/>
      <c r="AAD447" s="196"/>
      <c r="AAE447" s="196"/>
      <c r="AAF447" s="196"/>
      <c r="AAG447" s="196"/>
      <c r="AAH447" s="196"/>
      <c r="AAI447" s="196"/>
      <c r="AAJ447" s="196"/>
      <c r="AAK447" s="196"/>
      <c r="AAL447" s="196"/>
      <c r="AAM447" s="196"/>
      <c r="AAN447" s="196"/>
      <c r="AAO447" s="196"/>
      <c r="AAP447" s="196"/>
      <c r="AAQ447" s="196"/>
      <c r="AAR447" s="196"/>
      <c r="AAS447" s="196"/>
      <c r="AAT447" s="196"/>
      <c r="AAU447" s="196"/>
      <c r="AAV447" s="196"/>
      <c r="AAW447" s="196"/>
      <c r="AAX447" s="196"/>
      <c r="AAY447" s="196"/>
      <c r="AAZ447" s="196"/>
      <c r="ABA447" s="196"/>
      <c r="ABB447" s="196"/>
      <c r="ABC447" s="196"/>
      <c r="ABD447" s="196"/>
      <c r="ABE447" s="196"/>
      <c r="ABF447" s="196"/>
      <c r="ABG447" s="196"/>
      <c r="ABH447" s="196"/>
      <c r="ABI447" s="196"/>
      <c r="ABJ447" s="196"/>
      <c r="ABK447" s="196"/>
      <c r="ABL447" s="196"/>
      <c r="ABM447" s="196"/>
      <c r="ABN447" s="196"/>
      <c r="ABO447" s="196"/>
      <c r="ABP447" s="196"/>
      <c r="ABQ447" s="196"/>
      <c r="ABR447" s="196"/>
      <c r="ABS447" s="196"/>
      <c r="ABT447" s="196"/>
      <c r="ABU447" s="196"/>
      <c r="ABV447" s="196"/>
      <c r="ABW447" s="196"/>
      <c r="ABX447" s="196"/>
      <c r="ABY447" s="196"/>
      <c r="ABZ447" s="196"/>
      <c r="ACA447" s="196"/>
      <c r="ACB447" s="196"/>
      <c r="ACC447" s="196"/>
      <c r="ACD447" s="196"/>
      <c r="ACE447" s="196"/>
      <c r="ACF447" s="196"/>
      <c r="ACG447" s="196"/>
      <c r="ACH447" s="196"/>
      <c r="ACI447" s="196"/>
      <c r="ACJ447" s="196"/>
      <c r="ACK447" s="196"/>
      <c r="ACL447" s="196"/>
      <c r="ACM447" s="196"/>
      <c r="ACN447" s="196"/>
      <c r="ACO447" s="196"/>
      <c r="ACP447" s="196"/>
      <c r="ACQ447" s="196"/>
      <c r="ACR447" s="196"/>
      <c r="ACS447" s="196"/>
      <c r="ACT447" s="196"/>
      <c r="ACU447" s="196"/>
      <c r="ACV447" s="196"/>
      <c r="ACW447" s="196"/>
      <c r="ACX447" s="196"/>
      <c r="ACY447" s="196"/>
      <c r="ACZ447" s="196"/>
      <c r="ADA447" s="196"/>
      <c r="ADB447" s="196"/>
      <c r="ADC447" s="196"/>
      <c r="ADD447" s="196"/>
      <c r="ADE447" s="196"/>
      <c r="ADF447" s="196"/>
      <c r="ADG447" s="196"/>
      <c r="ADH447" s="196"/>
      <c r="ADI447" s="196"/>
      <c r="ADJ447" s="196"/>
      <c r="ADK447" s="196"/>
      <c r="ADL447" s="196"/>
      <c r="ADM447" s="196"/>
      <c r="ADN447" s="196"/>
      <c r="ADO447" s="196"/>
      <c r="ADP447" s="196"/>
      <c r="ADQ447" s="196"/>
      <c r="ADR447" s="196"/>
      <c r="ADS447" s="196"/>
      <c r="ADT447" s="196"/>
      <c r="ADU447" s="196"/>
      <c r="ADV447" s="196"/>
      <c r="ADW447" s="196"/>
      <c r="ADX447" s="196"/>
      <c r="ADY447" s="196"/>
      <c r="ADZ447" s="196"/>
      <c r="AEA447" s="196"/>
      <c r="AEB447" s="196"/>
      <c r="AEC447" s="196"/>
      <c r="AED447" s="196"/>
      <c r="AEE447" s="196"/>
      <c r="AEF447" s="196"/>
      <c r="AEG447" s="196"/>
      <c r="AEH447" s="196"/>
      <c r="AEI447" s="196"/>
      <c r="AEJ447" s="196"/>
      <c r="AEK447" s="196"/>
      <c r="AEL447" s="196"/>
      <c r="AEM447" s="196"/>
      <c r="AEN447" s="196"/>
      <c r="AEO447" s="196"/>
      <c r="AEP447" s="196"/>
      <c r="AEQ447" s="196"/>
      <c r="AER447" s="196"/>
      <c r="AES447" s="196"/>
      <c r="AET447" s="196"/>
      <c r="AEU447" s="196"/>
      <c r="AEV447" s="196"/>
      <c r="AEW447" s="196"/>
      <c r="AEX447" s="196"/>
      <c r="AEY447" s="196"/>
      <c r="AEZ447" s="196"/>
      <c r="AFA447" s="196"/>
      <c r="AFB447" s="196"/>
      <c r="AFC447" s="196"/>
      <c r="AFD447" s="196"/>
      <c r="AFE447" s="196"/>
      <c r="AFF447" s="196"/>
      <c r="AFG447" s="196"/>
      <c r="AFH447" s="196"/>
      <c r="AFI447" s="196"/>
      <c r="AFJ447" s="196"/>
      <c r="AFK447" s="196"/>
      <c r="AFL447" s="196"/>
      <c r="AFM447" s="196"/>
      <c r="AFN447" s="196"/>
      <c r="AFO447" s="196"/>
      <c r="AFP447" s="196"/>
      <c r="AFQ447" s="196"/>
      <c r="AFR447" s="196"/>
      <c r="AFS447" s="196"/>
      <c r="AFT447" s="196"/>
      <c r="AFU447" s="196"/>
      <c r="AFV447" s="196"/>
      <c r="AFW447" s="196"/>
      <c r="AFX447" s="196"/>
      <c r="AFY447" s="196"/>
      <c r="AFZ447" s="196"/>
      <c r="AGA447" s="196"/>
      <c r="AGB447" s="196"/>
      <c r="AGC447" s="196"/>
      <c r="AGD447" s="196"/>
      <c r="AGE447" s="196"/>
      <c r="AGF447" s="196"/>
      <c r="AGG447" s="196"/>
      <c r="AGH447" s="196"/>
      <c r="AGI447" s="196"/>
      <c r="AGJ447" s="196"/>
      <c r="AGK447" s="196"/>
      <c r="AGL447" s="196"/>
      <c r="AGM447" s="196"/>
      <c r="AGN447" s="196"/>
      <c r="AGO447" s="196"/>
      <c r="AGP447" s="196"/>
      <c r="AGQ447" s="196"/>
      <c r="AGR447" s="196"/>
      <c r="AGS447" s="196"/>
      <c r="AGT447" s="196"/>
      <c r="AGU447" s="196"/>
      <c r="AGV447" s="196"/>
      <c r="AGW447" s="196"/>
      <c r="AGX447" s="196"/>
      <c r="AGY447" s="196"/>
      <c r="AGZ447" s="196"/>
      <c r="AHA447" s="196"/>
      <c r="AHB447" s="196"/>
      <c r="AHC447" s="196"/>
      <c r="AHD447" s="196"/>
      <c r="AHE447" s="196"/>
      <c r="AHF447" s="196"/>
      <c r="AHG447" s="196"/>
      <c r="AHH447" s="196"/>
      <c r="AHI447" s="196"/>
      <c r="AHJ447" s="196"/>
      <c r="AHK447" s="196"/>
      <c r="AHL447" s="196"/>
      <c r="AHM447" s="196"/>
      <c r="AHN447" s="196"/>
      <c r="AHO447" s="196"/>
      <c r="AHP447" s="196"/>
      <c r="AHQ447" s="196"/>
      <c r="AHR447" s="196"/>
      <c r="AHS447" s="196"/>
      <c r="AHT447" s="196"/>
      <c r="AHU447" s="196"/>
      <c r="AHV447" s="196"/>
      <c r="AHW447" s="196"/>
      <c r="AHX447" s="196"/>
      <c r="AHY447" s="196"/>
      <c r="AHZ447" s="196"/>
      <c r="AIA447" s="196"/>
      <c r="AIB447" s="196"/>
      <c r="AIC447" s="196"/>
      <c r="AID447" s="196"/>
      <c r="AIE447" s="196"/>
      <c r="AIF447" s="196"/>
      <c r="AIG447" s="196"/>
      <c r="AIH447" s="196"/>
      <c r="AII447" s="196"/>
      <c r="AIJ447" s="196"/>
      <c r="AIK447" s="196"/>
      <c r="AIL447" s="196"/>
      <c r="AIM447" s="196"/>
      <c r="AIN447" s="196"/>
      <c r="AIO447" s="196"/>
      <c r="AIP447" s="196"/>
      <c r="AIQ447" s="196"/>
      <c r="AIR447" s="196"/>
      <c r="AIS447" s="196"/>
      <c r="AIT447" s="196"/>
      <c r="AIU447" s="196"/>
      <c r="AIV447" s="196"/>
      <c r="AIW447" s="196"/>
      <c r="AIX447" s="196"/>
      <c r="AIY447" s="196"/>
      <c r="AIZ447" s="196"/>
      <c r="AJA447" s="196"/>
      <c r="AJB447" s="196"/>
      <c r="AJC447" s="196"/>
      <c r="AJD447" s="196"/>
      <c r="AJE447" s="196"/>
      <c r="AJF447" s="196"/>
      <c r="AJG447" s="196"/>
      <c r="AJH447" s="196"/>
      <c r="AJI447" s="196"/>
      <c r="AJJ447" s="196"/>
      <c r="AJK447" s="196"/>
      <c r="AJL447" s="196"/>
      <c r="AJM447" s="196"/>
      <c r="AJN447" s="196"/>
      <c r="AJO447" s="196"/>
      <c r="AJP447" s="196"/>
      <c r="AJQ447" s="196"/>
      <c r="AJR447" s="196"/>
      <c r="AJS447" s="196"/>
      <c r="AJT447" s="196"/>
      <c r="AJU447" s="196"/>
      <c r="AJV447" s="196"/>
      <c r="AJW447" s="196"/>
      <c r="AJX447" s="196"/>
      <c r="AJY447" s="196"/>
      <c r="AJZ447" s="196"/>
      <c r="AKA447" s="196"/>
      <c r="AKB447" s="196"/>
      <c r="AKC447" s="196"/>
      <c r="AKD447" s="196"/>
      <c r="AKE447" s="196"/>
      <c r="AKF447" s="196"/>
      <c r="AKG447" s="196"/>
      <c r="AKH447" s="196"/>
      <c r="AKI447" s="196"/>
      <c r="AKJ447" s="196"/>
      <c r="AKK447" s="196"/>
      <c r="AKL447" s="196"/>
      <c r="AKM447" s="196"/>
      <c r="AKN447" s="196"/>
      <c r="AKO447" s="196"/>
      <c r="AKP447" s="196"/>
      <c r="AKQ447" s="196"/>
      <c r="AKR447" s="196"/>
      <c r="AKS447" s="196"/>
      <c r="AKT447" s="196"/>
      <c r="AKU447" s="196"/>
      <c r="AKV447" s="196"/>
      <c r="AKW447" s="196"/>
      <c r="AKX447" s="196"/>
      <c r="AKY447" s="196"/>
      <c r="AKZ447" s="196"/>
      <c r="ALA447" s="196"/>
      <c r="ALB447" s="196"/>
      <c r="ALC447" s="196"/>
      <c r="ALD447" s="196"/>
      <c r="ALE447" s="196"/>
      <c r="ALF447" s="196"/>
      <c r="ALG447" s="196"/>
      <c r="ALH447" s="196"/>
      <c r="ALI447" s="196"/>
      <c r="ALJ447" s="196"/>
      <c r="ALK447" s="196"/>
      <c r="ALL447" s="196"/>
      <c r="ALM447" s="196"/>
      <c r="ALN447" s="196"/>
      <c r="ALO447" s="196"/>
      <c r="ALP447" s="196"/>
      <c r="ALQ447" s="196"/>
      <c r="ALR447" s="196"/>
      <c r="ALS447" s="196"/>
      <c r="ALT447" s="196"/>
      <c r="ALU447" s="196"/>
      <c r="ALV447" s="196"/>
      <c r="ALW447" s="196"/>
      <c r="ALX447" s="196"/>
      <c r="ALY447" s="196"/>
      <c r="ALZ447" s="196"/>
      <c r="AMA447" s="196"/>
      <c r="AMB447" s="196"/>
      <c r="AMC447" s="196"/>
      <c r="AMD447" s="196"/>
      <c r="AME447" s="196"/>
      <c r="AMF447" s="196"/>
      <c r="AMG447" s="196"/>
      <c r="AMH447" s="196"/>
      <c r="AMI447" s="196"/>
      <c r="AMJ447" s="196"/>
      <c r="AMK447" s="196"/>
      <c r="AML447" s="196"/>
      <c r="AMM447" s="196"/>
      <c r="AMN447" s="196"/>
      <c r="AMO447" s="196"/>
      <c r="AMP447" s="196"/>
      <c r="AMQ447" s="196"/>
      <c r="AMR447" s="196"/>
      <c r="AMS447" s="196"/>
      <c r="AMT447" s="196"/>
      <c r="AMU447" s="196"/>
      <c r="AMV447" s="196"/>
      <c r="AMW447" s="196"/>
      <c r="AMX447" s="196"/>
      <c r="AMY447" s="196"/>
      <c r="AMZ447" s="196"/>
      <c r="ANA447" s="196"/>
      <c r="ANB447" s="196"/>
      <c r="ANC447" s="196"/>
      <c r="AND447" s="196"/>
      <c r="ANE447" s="196"/>
      <c r="ANF447" s="196"/>
      <c r="ANG447" s="196"/>
      <c r="ANH447" s="196"/>
      <c r="ANI447" s="196"/>
      <c r="ANJ447" s="196"/>
      <c r="ANK447" s="196"/>
      <c r="ANL447" s="196"/>
      <c r="ANM447" s="196"/>
      <c r="ANN447" s="196"/>
      <c r="ANO447" s="196"/>
      <c r="ANP447" s="196"/>
      <c r="ANQ447" s="196"/>
      <c r="ANR447" s="196"/>
      <c r="ANS447" s="196"/>
      <c r="ANT447" s="196"/>
      <c r="ANU447" s="196"/>
      <c r="ANV447" s="196"/>
      <c r="ANW447" s="196"/>
      <c r="ANX447" s="196"/>
      <c r="ANY447" s="196"/>
      <c r="ANZ447" s="196"/>
      <c r="AOA447" s="196"/>
      <c r="AOB447" s="196"/>
      <c r="AOC447" s="196"/>
      <c r="AOD447" s="196"/>
      <c r="AOE447" s="196"/>
      <c r="AOF447" s="196"/>
      <c r="AOG447" s="196"/>
      <c r="AOH447" s="196"/>
      <c r="AOI447" s="196"/>
      <c r="AOJ447" s="196"/>
      <c r="AOK447" s="196"/>
      <c r="AOL447" s="196"/>
      <c r="AOM447" s="196"/>
      <c r="AON447" s="196"/>
      <c r="AOO447" s="196"/>
      <c r="AOP447" s="196"/>
      <c r="AOQ447" s="196"/>
      <c r="AOR447" s="196"/>
      <c r="AOS447" s="196"/>
      <c r="AOT447" s="196"/>
      <c r="AOU447" s="196"/>
      <c r="AOV447" s="196"/>
      <c r="AOW447" s="196"/>
      <c r="AOX447" s="196"/>
      <c r="AOY447" s="196"/>
      <c r="AOZ447" s="196"/>
      <c r="APA447" s="196"/>
      <c r="APB447" s="196"/>
      <c r="APC447" s="196"/>
      <c r="APD447" s="196"/>
      <c r="APE447" s="196"/>
      <c r="APF447" s="196"/>
      <c r="APG447" s="196"/>
      <c r="APH447" s="196"/>
      <c r="API447" s="196"/>
      <c r="APJ447" s="196"/>
      <c r="APK447" s="196"/>
      <c r="APL447" s="196"/>
      <c r="APM447" s="196"/>
      <c r="APN447" s="196"/>
      <c r="APO447" s="196"/>
      <c r="APP447" s="196"/>
      <c r="APQ447" s="196"/>
      <c r="APR447" s="196"/>
      <c r="APS447" s="196"/>
      <c r="APT447" s="196"/>
      <c r="APU447" s="196"/>
      <c r="APV447" s="196"/>
      <c r="APW447" s="196"/>
      <c r="APX447" s="196"/>
      <c r="APY447" s="196"/>
      <c r="APZ447" s="196"/>
      <c r="AQA447" s="196"/>
      <c r="AQB447" s="196"/>
      <c r="AQC447" s="196"/>
      <c r="AQD447" s="196"/>
      <c r="AQE447" s="196"/>
      <c r="AQF447" s="196"/>
      <c r="AQG447" s="196"/>
      <c r="AQH447" s="196"/>
      <c r="AQI447" s="196"/>
      <c r="AQJ447" s="196"/>
      <c r="AQK447" s="196"/>
      <c r="AQL447" s="196"/>
      <c r="AQM447" s="196"/>
      <c r="AQN447" s="196"/>
      <c r="AQO447" s="196"/>
      <c r="AQP447" s="196"/>
      <c r="AQQ447" s="196"/>
      <c r="AQR447" s="196"/>
      <c r="AQS447" s="196"/>
      <c r="AQT447" s="196"/>
      <c r="AQU447" s="196"/>
      <c r="AQV447" s="196"/>
      <c r="AQW447" s="196"/>
      <c r="AQX447" s="196"/>
      <c r="AQY447" s="196"/>
      <c r="AQZ447" s="196"/>
      <c r="ARA447" s="196"/>
      <c r="ARB447" s="196"/>
      <c r="ARC447" s="196"/>
      <c r="ARD447" s="196"/>
      <c r="ARE447" s="196"/>
      <c r="ARF447" s="196"/>
      <c r="ARG447" s="196"/>
      <c r="ARH447" s="196"/>
      <c r="ARI447" s="196"/>
      <c r="ARJ447" s="196"/>
      <c r="ARK447" s="196"/>
      <c r="ARL447" s="196"/>
      <c r="ARM447" s="196"/>
      <c r="ARN447" s="196"/>
      <c r="ARO447" s="196"/>
      <c r="ARP447" s="196"/>
      <c r="ARQ447" s="196"/>
      <c r="ARR447" s="196"/>
      <c r="ARS447" s="196"/>
      <c r="ART447" s="196"/>
      <c r="ARU447" s="196"/>
      <c r="ARV447" s="196"/>
      <c r="ARW447" s="196"/>
      <c r="ARX447" s="196"/>
      <c r="ARY447" s="196"/>
      <c r="ARZ447" s="196"/>
      <c r="ASA447" s="196"/>
      <c r="ASB447" s="196"/>
      <c r="ASC447" s="196"/>
      <c r="ASD447" s="196"/>
      <c r="ASE447" s="196"/>
      <c r="ASF447" s="196"/>
      <c r="ASG447" s="196"/>
      <c r="ASH447" s="196"/>
      <c r="ASI447" s="196"/>
      <c r="ASJ447" s="196"/>
      <c r="ASK447" s="196"/>
      <c r="ASL447" s="196"/>
      <c r="ASM447" s="196"/>
      <c r="ASN447" s="196"/>
      <c r="ASO447" s="196"/>
      <c r="ASP447" s="196"/>
      <c r="ASQ447" s="196"/>
      <c r="ASR447" s="196"/>
      <c r="ASS447" s="196"/>
      <c r="AST447" s="196"/>
      <c r="ASU447" s="196"/>
      <c r="ASV447" s="196"/>
      <c r="ASW447" s="196"/>
      <c r="ASX447" s="196"/>
      <c r="ASY447" s="196"/>
      <c r="ASZ447" s="196"/>
      <c r="ATA447" s="196"/>
      <c r="ATB447" s="196"/>
      <c r="ATC447" s="196"/>
      <c r="ATD447" s="196"/>
      <c r="ATE447" s="196"/>
      <c r="ATF447" s="196"/>
      <c r="ATG447" s="196"/>
      <c r="ATH447" s="196"/>
      <c r="ATI447" s="196"/>
      <c r="ATJ447" s="196"/>
      <c r="ATK447" s="196"/>
      <c r="ATL447" s="196"/>
      <c r="ATM447" s="196"/>
      <c r="ATN447" s="196"/>
      <c r="ATO447" s="196"/>
      <c r="ATP447" s="196"/>
      <c r="ATQ447" s="196"/>
      <c r="ATR447" s="196"/>
      <c r="ATS447" s="196"/>
      <c r="ATT447" s="196"/>
      <c r="ATU447" s="196"/>
      <c r="ATV447" s="196"/>
      <c r="ATW447" s="196"/>
      <c r="ATX447" s="196"/>
      <c r="ATY447" s="196"/>
      <c r="ATZ447" s="196"/>
      <c r="AUA447" s="196"/>
      <c r="AUB447" s="196"/>
      <c r="AUC447" s="196"/>
      <c r="AUD447" s="196"/>
      <c r="AUE447" s="196"/>
      <c r="AUF447" s="196"/>
      <c r="AUG447" s="196"/>
      <c r="AUH447" s="196"/>
      <c r="AUI447" s="196"/>
      <c r="AUJ447" s="196"/>
      <c r="AUK447" s="196"/>
      <c r="AUL447" s="196"/>
      <c r="AUM447" s="196"/>
      <c r="AUN447" s="196"/>
      <c r="AUO447" s="196"/>
      <c r="AUP447" s="196"/>
      <c r="AUQ447" s="196"/>
      <c r="AUR447" s="196"/>
      <c r="AUS447" s="196"/>
      <c r="AUT447" s="196"/>
      <c r="AUU447" s="196"/>
      <c r="AUV447" s="196"/>
      <c r="AUW447" s="196"/>
      <c r="AUX447" s="196"/>
      <c r="AUY447" s="196"/>
      <c r="AUZ447" s="196"/>
      <c r="AVA447" s="196"/>
      <c r="AVB447" s="196"/>
      <c r="AVC447" s="196"/>
      <c r="AVD447" s="196"/>
      <c r="AVE447" s="196"/>
      <c r="AVF447" s="196"/>
      <c r="AVG447" s="196"/>
      <c r="AVH447" s="196"/>
      <c r="AVI447" s="196"/>
      <c r="AVJ447" s="196"/>
      <c r="AVK447" s="196"/>
      <c r="AVL447" s="196"/>
      <c r="AVM447" s="196"/>
      <c r="AVN447" s="196"/>
      <c r="AVO447" s="196"/>
      <c r="AVP447" s="196"/>
      <c r="AVQ447" s="196"/>
      <c r="AVR447" s="196"/>
      <c r="AVS447" s="196"/>
      <c r="AVT447" s="196"/>
      <c r="AVU447" s="196"/>
      <c r="AVV447" s="196"/>
      <c r="AVW447" s="196"/>
      <c r="AVX447" s="196"/>
      <c r="AVY447" s="196"/>
      <c r="AVZ447" s="196"/>
      <c r="AWA447" s="196"/>
      <c r="AWB447" s="196"/>
      <c r="AWC447" s="196"/>
      <c r="AWD447" s="196"/>
      <c r="AWE447" s="196"/>
      <c r="AWF447" s="196"/>
      <c r="AWG447" s="196"/>
      <c r="AWH447" s="196"/>
      <c r="AWI447" s="196"/>
      <c r="AWJ447" s="196"/>
      <c r="AWK447" s="196"/>
      <c r="AWL447" s="196"/>
      <c r="AWM447" s="196"/>
      <c r="AWN447" s="196"/>
      <c r="AWO447" s="196"/>
      <c r="AWP447" s="196"/>
      <c r="AWQ447" s="196"/>
      <c r="AWR447" s="196"/>
      <c r="AWS447" s="196"/>
      <c r="AWT447" s="196"/>
      <c r="AWU447" s="196"/>
      <c r="AWV447" s="196"/>
      <c r="AWW447" s="196"/>
      <c r="AWX447" s="196"/>
      <c r="AWY447" s="196"/>
      <c r="AWZ447" s="196"/>
      <c r="AXA447" s="196"/>
      <c r="AXB447" s="196"/>
      <c r="AXC447" s="196"/>
      <c r="AXD447" s="196"/>
      <c r="AXE447" s="196"/>
      <c r="AXF447" s="196"/>
      <c r="AXG447" s="196"/>
      <c r="AXH447" s="196"/>
      <c r="AXI447" s="196"/>
      <c r="AXJ447" s="196"/>
      <c r="AXK447" s="196"/>
      <c r="AXL447" s="196"/>
      <c r="AXM447" s="196"/>
      <c r="AXN447" s="196"/>
      <c r="AXO447" s="196"/>
      <c r="AXP447" s="196"/>
      <c r="AXQ447" s="196"/>
      <c r="AXR447" s="196"/>
      <c r="AXS447" s="196"/>
      <c r="AXT447" s="196"/>
      <c r="AXU447" s="196"/>
      <c r="AXV447" s="196"/>
      <c r="AXW447" s="196"/>
      <c r="AXX447" s="196"/>
      <c r="AXY447" s="196"/>
      <c r="AXZ447" s="196"/>
      <c r="AYA447" s="196"/>
      <c r="AYB447" s="196"/>
      <c r="AYC447" s="196"/>
      <c r="AYD447" s="196"/>
      <c r="AYE447" s="196"/>
      <c r="AYF447" s="196"/>
      <c r="AYG447" s="196"/>
      <c r="AYH447" s="196"/>
      <c r="AYI447" s="196"/>
      <c r="AYJ447" s="196"/>
      <c r="AYK447" s="196"/>
      <c r="AYL447" s="196"/>
      <c r="AYM447" s="196"/>
      <c r="AYN447" s="196"/>
      <c r="AYO447" s="196"/>
      <c r="AYP447" s="196"/>
      <c r="AYQ447" s="196"/>
      <c r="AYR447" s="196"/>
      <c r="AYS447" s="196"/>
      <c r="AYT447" s="196"/>
      <c r="AYU447" s="196"/>
      <c r="AYV447" s="196"/>
      <c r="AYW447" s="196"/>
      <c r="AYX447" s="196"/>
      <c r="AYY447" s="196"/>
      <c r="AYZ447" s="196"/>
      <c r="AZA447" s="196"/>
      <c r="AZB447" s="196"/>
      <c r="AZC447" s="196"/>
      <c r="AZD447" s="196"/>
      <c r="AZE447" s="196"/>
      <c r="AZF447" s="196"/>
      <c r="AZG447" s="196"/>
      <c r="AZH447" s="196"/>
      <c r="AZI447" s="196"/>
      <c r="AZJ447" s="196"/>
      <c r="AZK447" s="196"/>
      <c r="AZL447" s="196"/>
      <c r="AZM447" s="196"/>
      <c r="AZN447" s="196"/>
      <c r="AZO447" s="196"/>
      <c r="AZP447" s="196"/>
      <c r="AZQ447" s="196"/>
      <c r="AZR447" s="196"/>
      <c r="AZS447" s="196"/>
      <c r="AZT447" s="196"/>
      <c r="AZU447" s="196"/>
      <c r="AZV447" s="196"/>
      <c r="AZW447" s="196"/>
      <c r="AZX447" s="196"/>
      <c r="AZY447" s="196"/>
      <c r="AZZ447" s="196"/>
      <c r="BAA447" s="196"/>
      <c r="BAB447" s="196"/>
      <c r="BAC447" s="196"/>
      <c r="BAD447" s="196"/>
      <c r="BAE447" s="196"/>
      <c r="BAF447" s="196"/>
      <c r="BAG447" s="196"/>
      <c r="BAH447" s="196"/>
      <c r="BAI447" s="196"/>
      <c r="BAJ447" s="196"/>
      <c r="BAK447" s="196"/>
      <c r="BAL447" s="196"/>
      <c r="BAM447" s="196"/>
      <c r="BAN447" s="196"/>
      <c r="BAO447" s="196"/>
      <c r="BAP447" s="196"/>
      <c r="BAQ447" s="196"/>
      <c r="BAR447" s="196"/>
      <c r="BAS447" s="196"/>
      <c r="BAT447" s="196"/>
      <c r="BAU447" s="196"/>
      <c r="BAV447" s="196"/>
      <c r="BAW447" s="196"/>
      <c r="BAX447" s="196"/>
      <c r="BAY447" s="196"/>
      <c r="BAZ447" s="196"/>
      <c r="BBA447" s="196"/>
      <c r="BBB447" s="196"/>
      <c r="BBC447" s="196"/>
      <c r="BBD447" s="196"/>
      <c r="BBE447" s="196"/>
      <c r="BBF447" s="196"/>
      <c r="BBG447" s="196"/>
      <c r="BBH447" s="196"/>
      <c r="BBI447" s="196"/>
      <c r="BBJ447" s="196"/>
      <c r="BBK447" s="196"/>
      <c r="BBL447" s="196"/>
      <c r="BBM447" s="196"/>
      <c r="BBN447" s="196"/>
      <c r="BBO447" s="196"/>
      <c r="BBP447" s="196"/>
      <c r="BBQ447" s="196"/>
      <c r="BBR447" s="196"/>
      <c r="BBS447" s="196"/>
      <c r="BBT447" s="196"/>
      <c r="BBU447" s="196"/>
      <c r="BBV447" s="196"/>
      <c r="BBW447" s="196"/>
      <c r="BBX447" s="196"/>
      <c r="BBY447" s="196"/>
      <c r="BBZ447" s="196"/>
      <c r="BCA447" s="196"/>
      <c r="BCB447" s="196"/>
      <c r="BCC447" s="196"/>
      <c r="BCD447" s="196"/>
      <c r="BCE447" s="196"/>
      <c r="BCF447" s="196"/>
      <c r="BCG447" s="196"/>
      <c r="BCH447" s="196"/>
      <c r="BCI447" s="196"/>
      <c r="BCJ447" s="196"/>
      <c r="BCK447" s="196"/>
      <c r="BCL447" s="196"/>
      <c r="BCM447" s="196"/>
      <c r="BCN447" s="196"/>
      <c r="BCO447" s="196"/>
      <c r="BCP447" s="196"/>
      <c r="BCQ447" s="196"/>
      <c r="BCR447" s="196"/>
      <c r="BCS447" s="196"/>
      <c r="BCT447" s="196"/>
      <c r="BCU447" s="196"/>
      <c r="BCV447" s="196"/>
      <c r="BCW447" s="196"/>
      <c r="BCX447" s="196"/>
      <c r="BCY447" s="196"/>
      <c r="BCZ447" s="196"/>
      <c r="BDA447" s="196"/>
      <c r="BDB447" s="196"/>
      <c r="BDC447" s="196"/>
      <c r="BDD447" s="196"/>
      <c r="BDE447" s="196"/>
      <c r="BDF447" s="196"/>
      <c r="BDG447" s="196"/>
      <c r="BDH447" s="196"/>
      <c r="BDI447" s="196"/>
      <c r="BDJ447" s="196"/>
      <c r="BDK447" s="196"/>
      <c r="BDL447" s="196"/>
      <c r="BDM447" s="196"/>
      <c r="BDN447" s="196"/>
      <c r="BDO447" s="196"/>
      <c r="BDP447" s="196"/>
      <c r="BDQ447" s="196"/>
      <c r="BDR447" s="196"/>
      <c r="BDS447" s="196"/>
      <c r="BDT447" s="196"/>
      <c r="BDU447" s="196"/>
      <c r="BDV447" s="196"/>
      <c r="BDW447" s="196"/>
      <c r="BDX447" s="196"/>
      <c r="BDY447" s="196"/>
      <c r="BDZ447" s="196"/>
      <c r="BEA447" s="196"/>
      <c r="BEB447" s="196"/>
      <c r="BEC447" s="196"/>
      <c r="BED447" s="196"/>
      <c r="BEE447" s="196"/>
      <c r="BEF447" s="196"/>
      <c r="BEG447" s="196"/>
      <c r="BEH447" s="196"/>
      <c r="BEI447" s="196"/>
      <c r="BEJ447" s="196"/>
      <c r="BEK447" s="196"/>
      <c r="BEL447" s="196"/>
      <c r="BEM447" s="196"/>
      <c r="BEN447" s="196"/>
      <c r="BEO447" s="196"/>
      <c r="BEP447" s="196"/>
      <c r="BEQ447" s="196"/>
      <c r="BER447" s="196"/>
      <c r="BES447" s="196"/>
      <c r="BET447" s="196"/>
      <c r="BEU447" s="196"/>
      <c r="BEV447" s="196"/>
      <c r="BEW447" s="196"/>
      <c r="BEX447" s="196"/>
      <c r="BEY447" s="196"/>
      <c r="BEZ447" s="196"/>
      <c r="BFA447" s="196"/>
      <c r="BFB447" s="196"/>
      <c r="BFC447" s="196"/>
      <c r="BFD447" s="196"/>
      <c r="BFE447" s="196"/>
      <c r="BFF447" s="196"/>
      <c r="BFG447" s="196"/>
      <c r="BFH447" s="196"/>
      <c r="BFI447" s="196"/>
      <c r="BFJ447" s="196"/>
      <c r="BFK447" s="196"/>
      <c r="BFL447" s="196"/>
      <c r="BFM447" s="196"/>
      <c r="BFN447" s="196"/>
      <c r="BFO447" s="196"/>
      <c r="BFP447" s="196"/>
      <c r="BFQ447" s="196"/>
      <c r="BFR447" s="196"/>
      <c r="BFS447" s="196"/>
      <c r="BFT447" s="196"/>
      <c r="BFU447" s="196"/>
      <c r="BFV447" s="196"/>
      <c r="BFW447" s="196"/>
      <c r="BFX447" s="196"/>
      <c r="BFY447" s="196"/>
      <c r="BFZ447" s="196"/>
      <c r="BGA447" s="196"/>
      <c r="BGB447" s="196"/>
      <c r="BGC447" s="196"/>
      <c r="BGD447" s="196"/>
      <c r="BGE447" s="196"/>
      <c r="BGF447" s="196"/>
      <c r="BGG447" s="196"/>
      <c r="BGH447" s="196"/>
      <c r="BGI447" s="196"/>
      <c r="BGJ447" s="196"/>
      <c r="BGK447" s="196"/>
      <c r="BGL447" s="196"/>
      <c r="BGM447" s="196"/>
      <c r="BGN447" s="196"/>
      <c r="BGO447" s="196"/>
      <c r="BGP447" s="196"/>
      <c r="BGQ447" s="196"/>
      <c r="BGR447" s="196"/>
      <c r="BGS447" s="196"/>
      <c r="BGT447" s="196"/>
      <c r="BGU447" s="196"/>
      <c r="BGV447" s="196"/>
      <c r="BGW447" s="196"/>
      <c r="BGX447" s="196"/>
      <c r="BGY447" s="196"/>
      <c r="BGZ447" s="196"/>
      <c r="BHA447" s="196"/>
      <c r="BHB447" s="196"/>
      <c r="BHC447" s="196"/>
      <c r="BHD447" s="196"/>
      <c r="BHE447" s="196"/>
      <c r="BHF447" s="196"/>
      <c r="BHG447" s="196"/>
      <c r="BHH447" s="196"/>
      <c r="BHI447" s="196"/>
      <c r="BHJ447" s="196"/>
      <c r="BHK447" s="196"/>
      <c r="BHL447" s="196"/>
      <c r="BHM447" s="196"/>
      <c r="BHN447" s="196"/>
      <c r="BHO447" s="196"/>
      <c r="BHP447" s="196"/>
      <c r="BHQ447" s="196"/>
      <c r="BHR447" s="196"/>
      <c r="BHS447" s="196"/>
      <c r="BHT447" s="196"/>
      <c r="BHU447" s="196"/>
      <c r="BHV447" s="196"/>
      <c r="BHW447" s="196"/>
      <c r="BHX447" s="196"/>
      <c r="BHY447" s="196"/>
      <c r="BHZ447" s="196"/>
      <c r="BIA447" s="196"/>
      <c r="BIB447" s="196"/>
      <c r="BIC447" s="196"/>
      <c r="BID447" s="196"/>
      <c r="BIE447" s="196"/>
      <c r="BIF447" s="196"/>
      <c r="BIG447" s="196"/>
      <c r="BIH447" s="196"/>
      <c r="BII447" s="196"/>
      <c r="BIJ447" s="196"/>
      <c r="BIK447" s="196"/>
      <c r="BIL447" s="196"/>
      <c r="BIM447" s="196"/>
      <c r="BIN447" s="196"/>
      <c r="BIO447" s="196"/>
      <c r="BIP447" s="196"/>
      <c r="BIQ447" s="196"/>
      <c r="BIR447" s="196"/>
      <c r="BIS447" s="196"/>
      <c r="BIT447" s="196"/>
      <c r="BIU447" s="196"/>
      <c r="BIV447" s="196"/>
      <c r="BIW447" s="196"/>
      <c r="BIX447" s="196"/>
      <c r="BIY447" s="196"/>
      <c r="BIZ447" s="196"/>
      <c r="BJA447" s="196"/>
      <c r="BJB447" s="196"/>
      <c r="BJC447" s="196"/>
      <c r="BJD447" s="196"/>
      <c r="BJE447" s="196"/>
      <c r="BJF447" s="196"/>
      <c r="BJG447" s="196"/>
      <c r="BJH447" s="196"/>
      <c r="BJI447" s="196"/>
      <c r="BJJ447" s="196"/>
      <c r="BJK447" s="196"/>
      <c r="BJL447" s="196"/>
      <c r="BJM447" s="196"/>
      <c r="BJN447" s="196"/>
      <c r="BJO447" s="196"/>
      <c r="BJP447" s="196"/>
      <c r="BJQ447" s="196"/>
      <c r="BJR447" s="196"/>
      <c r="BJS447" s="196"/>
      <c r="BJT447" s="196"/>
      <c r="BJU447" s="196"/>
      <c r="BJV447" s="196"/>
      <c r="BJW447" s="196"/>
      <c r="BJX447" s="196"/>
      <c r="BJY447" s="196"/>
      <c r="BJZ447" s="196"/>
      <c r="BKA447" s="196"/>
      <c r="BKB447" s="196"/>
      <c r="BKC447" s="196"/>
      <c r="BKD447" s="196"/>
      <c r="BKE447" s="196"/>
      <c r="BKF447" s="196"/>
      <c r="BKG447" s="196"/>
      <c r="BKH447" s="196"/>
      <c r="BKI447" s="196"/>
      <c r="BKJ447" s="196"/>
      <c r="BKK447" s="196"/>
      <c r="BKL447" s="196"/>
      <c r="BKM447" s="196"/>
      <c r="BKN447" s="196"/>
      <c r="BKO447" s="196"/>
      <c r="BKP447" s="196"/>
      <c r="BKQ447" s="196"/>
      <c r="BKR447" s="196"/>
      <c r="BKS447" s="196"/>
      <c r="BKT447" s="196"/>
      <c r="BKU447" s="196"/>
      <c r="BKV447" s="196"/>
      <c r="BKW447" s="196"/>
      <c r="BKX447" s="196"/>
      <c r="BKY447" s="196"/>
      <c r="BKZ447" s="196"/>
      <c r="BLA447" s="196"/>
      <c r="BLB447" s="196"/>
      <c r="BLC447" s="196"/>
      <c r="BLD447" s="196"/>
      <c r="BLE447" s="196"/>
      <c r="BLF447" s="196"/>
      <c r="BLG447" s="196"/>
      <c r="BLH447" s="196"/>
      <c r="BLI447" s="196"/>
      <c r="BLJ447" s="196"/>
      <c r="BLK447" s="196"/>
      <c r="BLL447" s="196"/>
      <c r="BLM447" s="196"/>
      <c r="BLN447" s="196"/>
      <c r="BLO447" s="196"/>
      <c r="BLP447" s="196"/>
      <c r="BLQ447" s="196"/>
      <c r="BLR447" s="196"/>
      <c r="BLS447" s="196"/>
      <c r="BLT447" s="196"/>
      <c r="BLU447" s="196"/>
      <c r="BLV447" s="196"/>
      <c r="BLW447" s="196"/>
      <c r="BLX447" s="196"/>
      <c r="BLY447" s="196"/>
      <c r="BLZ447" s="196"/>
      <c r="BMA447" s="196"/>
      <c r="BMB447" s="196"/>
      <c r="BMC447" s="196"/>
      <c r="BMD447" s="196"/>
      <c r="BME447" s="196"/>
      <c r="BMF447" s="196"/>
      <c r="BMG447" s="196"/>
      <c r="BMH447" s="196"/>
      <c r="BMI447" s="196"/>
      <c r="BMJ447" s="196"/>
      <c r="BMK447" s="196"/>
      <c r="BML447" s="196"/>
      <c r="BMM447" s="196"/>
      <c r="BMN447" s="196"/>
      <c r="BMO447" s="196"/>
      <c r="BMP447" s="196"/>
      <c r="BMQ447" s="196"/>
      <c r="BMR447" s="196"/>
      <c r="BMS447" s="196"/>
      <c r="BMT447" s="196"/>
      <c r="BMU447" s="196"/>
      <c r="BMV447" s="196"/>
      <c r="BMW447" s="196"/>
      <c r="BMX447" s="196"/>
      <c r="BMY447" s="196"/>
      <c r="BMZ447" s="196"/>
      <c r="BNA447" s="196"/>
      <c r="BNB447" s="196"/>
      <c r="BNC447" s="196"/>
      <c r="BND447" s="196"/>
      <c r="BNE447" s="196"/>
      <c r="BNF447" s="196"/>
      <c r="BNG447" s="196"/>
      <c r="BNH447" s="196"/>
      <c r="BNI447" s="196"/>
      <c r="BNJ447" s="196"/>
      <c r="BNK447" s="196"/>
      <c r="BNL447" s="196"/>
      <c r="BNM447" s="196"/>
      <c r="BNN447" s="196"/>
      <c r="BNO447" s="196"/>
      <c r="BNP447" s="196"/>
      <c r="BNQ447" s="196"/>
      <c r="BNR447" s="196"/>
      <c r="BNS447" s="196"/>
      <c r="BNT447" s="196"/>
      <c r="BNU447" s="196"/>
      <c r="BNV447" s="196"/>
      <c r="BNW447" s="196"/>
      <c r="BNX447" s="196"/>
      <c r="BNY447" s="196"/>
      <c r="BNZ447" s="196"/>
      <c r="BOA447" s="196"/>
      <c r="BOB447" s="196"/>
      <c r="BOC447" s="196"/>
      <c r="BOD447" s="196"/>
      <c r="BOE447" s="196"/>
      <c r="BOF447" s="196"/>
      <c r="BOG447" s="196"/>
      <c r="BOH447" s="196"/>
      <c r="BOI447" s="196"/>
      <c r="BOJ447" s="196"/>
      <c r="BOK447" s="196"/>
      <c r="BOL447" s="196"/>
      <c r="BOM447" s="196"/>
      <c r="BON447" s="196"/>
      <c r="BOO447" s="196"/>
      <c r="BOP447" s="196"/>
      <c r="BOQ447" s="196"/>
      <c r="BOR447" s="196"/>
      <c r="BOS447" s="196"/>
      <c r="BOT447" s="196"/>
      <c r="BOU447" s="196"/>
      <c r="BOV447" s="196"/>
      <c r="BOW447" s="196"/>
      <c r="BOX447" s="196"/>
      <c r="BOY447" s="196"/>
      <c r="BOZ447" s="196"/>
      <c r="BPA447" s="196"/>
      <c r="BPB447" s="196"/>
      <c r="BPC447" s="196"/>
      <c r="BPD447" s="196"/>
      <c r="BPE447" s="196"/>
      <c r="BPF447" s="196"/>
      <c r="BPG447" s="196"/>
      <c r="BPH447" s="196"/>
      <c r="BPI447" s="196"/>
      <c r="BPJ447" s="196"/>
      <c r="BPK447" s="196"/>
      <c r="BPL447" s="196"/>
      <c r="BPM447" s="196"/>
      <c r="BPN447" s="196"/>
      <c r="BPO447" s="196"/>
      <c r="BPP447" s="196"/>
      <c r="BPQ447" s="196"/>
      <c r="BPR447" s="196"/>
      <c r="BPS447" s="196"/>
      <c r="BPT447" s="196"/>
      <c r="BPU447" s="196"/>
      <c r="BPV447" s="196"/>
      <c r="BPW447" s="196"/>
      <c r="BPX447" s="196"/>
      <c r="BPY447" s="196"/>
      <c r="BPZ447" s="196"/>
      <c r="BQA447" s="196"/>
      <c r="BQB447" s="196"/>
      <c r="BQC447" s="196"/>
      <c r="BQD447" s="196"/>
      <c r="BQE447" s="196"/>
      <c r="BQF447" s="196"/>
      <c r="BQG447" s="196"/>
      <c r="BQH447" s="196"/>
      <c r="BQI447" s="196"/>
      <c r="BQJ447" s="196"/>
      <c r="BQK447" s="196"/>
      <c r="BQL447" s="196"/>
      <c r="BQM447" s="196"/>
      <c r="BQN447" s="196"/>
      <c r="BQO447" s="196"/>
      <c r="BQP447" s="196"/>
      <c r="BQQ447" s="196"/>
      <c r="BQR447" s="196"/>
      <c r="BQS447" s="196"/>
      <c r="BQT447" s="196"/>
      <c r="BQU447" s="196"/>
      <c r="BQV447" s="196"/>
      <c r="BQW447" s="196"/>
      <c r="BQX447" s="196"/>
      <c r="BQY447" s="196"/>
      <c r="BQZ447" s="196"/>
      <c r="BRA447" s="196"/>
      <c r="BRB447" s="196"/>
      <c r="BRC447" s="196"/>
      <c r="BRD447" s="196"/>
      <c r="BRE447" s="196"/>
      <c r="BRF447" s="196"/>
      <c r="BRG447" s="196"/>
      <c r="BRH447" s="196"/>
      <c r="BRI447" s="196"/>
      <c r="BRJ447" s="196"/>
      <c r="BRK447" s="196"/>
      <c r="BRL447" s="196"/>
      <c r="BRM447" s="196"/>
      <c r="BRN447" s="196"/>
      <c r="BRO447" s="196"/>
      <c r="BRP447" s="196"/>
      <c r="BRQ447" s="196"/>
      <c r="BRR447" s="196"/>
      <c r="BRS447" s="196"/>
      <c r="BRT447" s="196"/>
      <c r="BRU447" s="196"/>
      <c r="BRV447" s="196"/>
      <c r="BRW447" s="196"/>
      <c r="BRX447" s="196"/>
      <c r="BRY447" s="196"/>
      <c r="BRZ447" s="196"/>
      <c r="BSA447" s="196"/>
      <c r="BSB447" s="196"/>
      <c r="BSC447" s="196"/>
      <c r="BSD447" s="196"/>
      <c r="BSE447" s="196"/>
      <c r="BSF447" s="196"/>
      <c r="BSG447" s="196"/>
      <c r="BSH447" s="196"/>
      <c r="BSI447" s="196"/>
      <c r="BSJ447" s="196"/>
      <c r="BSK447" s="196"/>
      <c r="BSL447" s="196"/>
      <c r="BSM447" s="196"/>
      <c r="BSN447" s="196"/>
      <c r="BSO447" s="196"/>
      <c r="BSP447" s="196"/>
      <c r="BSQ447" s="196"/>
      <c r="BSR447" s="196"/>
      <c r="BSS447" s="196"/>
      <c r="BST447" s="196"/>
      <c r="BSU447" s="196"/>
      <c r="BSV447" s="196"/>
      <c r="BSW447" s="196"/>
      <c r="BSX447" s="196"/>
      <c r="BSY447" s="196"/>
      <c r="BSZ447" s="196"/>
      <c r="BTA447" s="196"/>
      <c r="BTB447" s="196"/>
      <c r="BTC447" s="196"/>
      <c r="BTD447" s="196"/>
      <c r="BTE447" s="196"/>
      <c r="BTF447" s="196"/>
      <c r="BTG447" s="196"/>
      <c r="BTH447" s="196"/>
      <c r="BTI447" s="196"/>
      <c r="BTJ447" s="196"/>
      <c r="BTK447" s="196"/>
      <c r="BTL447" s="196"/>
      <c r="BTM447" s="196"/>
      <c r="BTN447" s="196"/>
      <c r="BTO447" s="196"/>
      <c r="BTP447" s="196"/>
      <c r="BTQ447" s="196"/>
      <c r="BTR447" s="196"/>
      <c r="BTS447" s="196"/>
      <c r="BTT447" s="196"/>
      <c r="BTU447" s="196"/>
      <c r="BTV447" s="196"/>
      <c r="BTW447" s="196"/>
      <c r="BTX447" s="196"/>
      <c r="BTY447" s="196"/>
      <c r="BTZ447" s="196"/>
      <c r="BUA447" s="196"/>
      <c r="BUB447" s="196"/>
      <c r="BUC447" s="196"/>
      <c r="BUD447" s="196"/>
      <c r="BUE447" s="196"/>
      <c r="BUF447" s="196"/>
      <c r="BUG447" s="196"/>
      <c r="BUH447" s="196"/>
      <c r="BUI447" s="196"/>
      <c r="BUJ447" s="196"/>
      <c r="BUK447" s="196"/>
      <c r="BUL447" s="196"/>
      <c r="BUM447" s="196"/>
      <c r="BUN447" s="196"/>
      <c r="BUO447" s="196"/>
      <c r="BUP447" s="196"/>
      <c r="BUQ447" s="196"/>
      <c r="BUR447" s="196"/>
      <c r="BUS447" s="196"/>
      <c r="BUT447" s="196"/>
      <c r="BUU447" s="196"/>
      <c r="BUV447" s="196"/>
      <c r="BUW447" s="196"/>
      <c r="BUX447" s="196"/>
      <c r="BUY447" s="196"/>
      <c r="BUZ447" s="196"/>
      <c r="BVA447" s="196"/>
      <c r="BVB447" s="196"/>
      <c r="BVC447" s="196"/>
      <c r="BVD447" s="196"/>
      <c r="BVE447" s="196"/>
      <c r="BVF447" s="196"/>
      <c r="BVG447" s="196"/>
      <c r="BVH447" s="196"/>
      <c r="BVI447" s="196"/>
      <c r="BVJ447" s="196"/>
      <c r="BVK447" s="196"/>
      <c r="BVL447" s="196"/>
      <c r="BVM447" s="196"/>
      <c r="BVN447" s="196"/>
      <c r="BVO447" s="196"/>
      <c r="BVP447" s="196"/>
      <c r="BVQ447" s="196"/>
      <c r="BVR447" s="196"/>
      <c r="BVS447" s="196"/>
      <c r="BVT447" s="196"/>
      <c r="BVU447" s="196"/>
      <c r="BVV447" s="196"/>
      <c r="BVW447" s="196"/>
      <c r="BVX447" s="196"/>
      <c r="BVY447" s="196"/>
      <c r="BVZ447" s="196"/>
      <c r="BWA447" s="196"/>
      <c r="BWB447" s="196"/>
      <c r="BWC447" s="196"/>
      <c r="BWD447" s="196"/>
      <c r="BWE447" s="196"/>
      <c r="BWF447" s="196"/>
      <c r="BWG447" s="196"/>
      <c r="BWH447" s="196"/>
      <c r="BWI447" s="196"/>
      <c r="BWJ447" s="196"/>
      <c r="BWK447" s="196"/>
      <c r="BWL447" s="196"/>
      <c r="BWM447" s="196"/>
      <c r="BWN447" s="196"/>
      <c r="BWO447" s="196"/>
      <c r="BWP447" s="196"/>
      <c r="BWQ447" s="196"/>
      <c r="BWR447" s="196"/>
      <c r="BWS447" s="196"/>
      <c r="BWT447" s="196"/>
      <c r="BWU447" s="196"/>
      <c r="BWV447" s="196"/>
      <c r="BWW447" s="196"/>
      <c r="BWX447" s="196"/>
      <c r="BWY447" s="196"/>
      <c r="BWZ447" s="196"/>
      <c r="BXA447" s="196"/>
      <c r="BXB447" s="196"/>
      <c r="BXC447" s="196"/>
      <c r="BXD447" s="196"/>
      <c r="BXE447" s="196"/>
      <c r="BXF447" s="196"/>
      <c r="BXG447" s="196"/>
      <c r="BXH447" s="196"/>
      <c r="BXI447" s="196"/>
      <c r="BXJ447" s="196"/>
      <c r="BXK447" s="196"/>
      <c r="BXL447" s="196"/>
      <c r="BXM447" s="196"/>
      <c r="BXN447" s="196"/>
      <c r="BXO447" s="196"/>
      <c r="BXP447" s="196"/>
      <c r="BXQ447" s="196"/>
      <c r="BXR447" s="196"/>
      <c r="BXS447" s="196"/>
      <c r="BXT447" s="196"/>
      <c r="BXU447" s="196"/>
      <c r="BXV447" s="196"/>
      <c r="BXW447" s="196"/>
      <c r="BXX447" s="196"/>
      <c r="BXY447" s="196"/>
      <c r="BXZ447" s="196"/>
      <c r="BYA447" s="196"/>
      <c r="BYB447" s="196"/>
      <c r="BYC447" s="196"/>
      <c r="BYD447" s="196"/>
      <c r="BYE447" s="196"/>
      <c r="BYF447" s="196"/>
      <c r="BYG447" s="196"/>
      <c r="BYH447" s="196"/>
      <c r="BYI447" s="196"/>
      <c r="BYJ447" s="196"/>
      <c r="BYK447" s="196"/>
      <c r="BYL447" s="196"/>
      <c r="BYM447" s="196"/>
      <c r="BYN447" s="196"/>
      <c r="BYO447" s="196"/>
      <c r="BYP447" s="196"/>
      <c r="BYQ447" s="196"/>
      <c r="BYR447" s="196"/>
      <c r="BYS447" s="196"/>
      <c r="BYT447" s="196"/>
      <c r="BYU447" s="196"/>
      <c r="BYV447" s="196"/>
      <c r="BYW447" s="196"/>
      <c r="BYX447" s="196"/>
      <c r="BYY447" s="196"/>
      <c r="BYZ447" s="196"/>
      <c r="BZA447" s="196"/>
      <c r="BZB447" s="196"/>
      <c r="BZC447" s="196"/>
      <c r="BZD447" s="196"/>
      <c r="BZE447" s="196"/>
      <c r="BZF447" s="196"/>
      <c r="BZG447" s="196"/>
      <c r="BZH447" s="196"/>
      <c r="BZI447" s="196"/>
      <c r="BZJ447" s="196"/>
      <c r="BZK447" s="196"/>
      <c r="BZL447" s="196"/>
      <c r="BZM447" s="196"/>
      <c r="BZN447" s="196"/>
      <c r="BZO447" s="196"/>
      <c r="BZP447" s="196"/>
      <c r="BZQ447" s="196"/>
      <c r="BZR447" s="196"/>
      <c r="BZS447" s="196"/>
      <c r="BZT447" s="196"/>
      <c r="BZU447" s="196"/>
      <c r="BZV447" s="196"/>
      <c r="BZW447" s="196"/>
      <c r="BZX447" s="196"/>
      <c r="BZY447" s="196"/>
      <c r="BZZ447" s="196"/>
      <c r="CAA447" s="196"/>
      <c r="CAB447" s="196"/>
      <c r="CAC447" s="196"/>
      <c r="CAD447" s="196"/>
      <c r="CAE447" s="196"/>
      <c r="CAF447" s="196"/>
      <c r="CAG447" s="196"/>
      <c r="CAH447" s="196"/>
      <c r="CAI447" s="196"/>
      <c r="CAJ447" s="196"/>
      <c r="CAK447" s="196"/>
      <c r="CAL447" s="196"/>
      <c r="CAM447" s="196"/>
      <c r="CAN447" s="196"/>
      <c r="CAO447" s="196"/>
      <c r="CAP447" s="196"/>
      <c r="CAQ447" s="196"/>
      <c r="CAR447" s="196"/>
      <c r="CAS447" s="196"/>
      <c r="CAT447" s="196"/>
      <c r="CAU447" s="196"/>
      <c r="CAV447" s="196"/>
      <c r="CAW447" s="196"/>
      <c r="CAX447" s="196"/>
      <c r="CAY447" s="196"/>
      <c r="CAZ447" s="196"/>
      <c r="CBA447" s="196"/>
      <c r="CBB447" s="196"/>
      <c r="CBC447" s="196"/>
      <c r="CBD447" s="196"/>
      <c r="CBE447" s="196"/>
      <c r="CBF447" s="196"/>
      <c r="CBG447" s="196"/>
      <c r="CBH447" s="196"/>
      <c r="CBI447" s="196"/>
      <c r="CBJ447" s="196"/>
      <c r="CBK447" s="196"/>
      <c r="CBL447" s="196"/>
      <c r="CBM447" s="196"/>
      <c r="CBN447" s="196"/>
      <c r="CBO447" s="196"/>
      <c r="CBP447" s="196"/>
      <c r="CBQ447" s="196"/>
      <c r="CBR447" s="196"/>
      <c r="CBS447" s="196"/>
      <c r="CBT447" s="196"/>
      <c r="CBU447" s="196"/>
      <c r="CBV447" s="196"/>
      <c r="CBW447" s="196"/>
      <c r="CBX447" s="196"/>
      <c r="CBY447" s="196"/>
      <c r="CBZ447" s="196"/>
      <c r="CCA447" s="196"/>
      <c r="CCB447" s="196"/>
      <c r="CCC447" s="196"/>
      <c r="CCD447" s="196"/>
      <c r="CCE447" s="196"/>
      <c r="CCF447" s="196"/>
      <c r="CCG447" s="196"/>
      <c r="CCH447" s="196"/>
      <c r="CCI447" s="196"/>
      <c r="CCJ447" s="196"/>
      <c r="CCK447" s="196"/>
      <c r="CCL447" s="196"/>
      <c r="CCM447" s="196"/>
      <c r="CCN447" s="196"/>
      <c r="CCO447" s="196"/>
      <c r="CCP447" s="196"/>
      <c r="CCQ447" s="196"/>
      <c r="CCR447" s="196"/>
      <c r="CCS447" s="196"/>
      <c r="CCT447" s="196"/>
      <c r="CCU447" s="196"/>
      <c r="CCV447" s="196"/>
      <c r="CCW447" s="196"/>
      <c r="CCX447" s="196"/>
      <c r="CCY447" s="196"/>
      <c r="CCZ447" s="196"/>
      <c r="CDA447" s="196"/>
      <c r="CDB447" s="196"/>
      <c r="CDC447" s="196"/>
      <c r="CDD447" s="196"/>
      <c r="CDE447" s="196"/>
      <c r="CDF447" s="196"/>
      <c r="CDG447" s="196"/>
      <c r="CDH447" s="196"/>
      <c r="CDI447" s="196"/>
      <c r="CDJ447" s="196"/>
      <c r="CDK447" s="196"/>
      <c r="CDL447" s="196"/>
      <c r="CDM447" s="196"/>
      <c r="CDN447" s="196"/>
      <c r="CDO447" s="196"/>
      <c r="CDP447" s="196"/>
      <c r="CDQ447" s="196"/>
      <c r="CDR447" s="196"/>
      <c r="CDS447" s="196"/>
      <c r="CDT447" s="196"/>
      <c r="CDU447" s="196"/>
      <c r="CDV447" s="196"/>
      <c r="CDW447" s="196"/>
      <c r="CDX447" s="196"/>
      <c r="CDY447" s="196"/>
      <c r="CDZ447" s="196"/>
      <c r="CEA447" s="196"/>
      <c r="CEB447" s="196"/>
      <c r="CEC447" s="196"/>
      <c r="CED447" s="196"/>
      <c r="CEE447" s="196"/>
      <c r="CEF447" s="196"/>
      <c r="CEG447" s="196"/>
      <c r="CEH447" s="196"/>
      <c r="CEI447" s="196"/>
      <c r="CEJ447" s="196"/>
      <c r="CEK447" s="196"/>
      <c r="CEL447" s="196"/>
      <c r="CEM447" s="196"/>
      <c r="CEN447" s="196"/>
      <c r="CEO447" s="196"/>
      <c r="CEP447" s="196"/>
      <c r="CEQ447" s="196"/>
      <c r="CER447" s="196"/>
      <c r="CES447" s="196"/>
      <c r="CET447" s="196"/>
      <c r="CEU447" s="196"/>
      <c r="CEV447" s="196"/>
      <c r="CEW447" s="196"/>
      <c r="CEX447" s="196"/>
      <c r="CEY447" s="196"/>
      <c r="CEZ447" s="196"/>
      <c r="CFA447" s="196"/>
      <c r="CFB447" s="196"/>
      <c r="CFC447" s="196"/>
      <c r="CFD447" s="196"/>
      <c r="CFE447" s="196"/>
      <c r="CFF447" s="196"/>
      <c r="CFG447" s="196"/>
      <c r="CFH447" s="196"/>
      <c r="CFI447" s="196"/>
      <c r="CFJ447" s="196"/>
      <c r="CFK447" s="196"/>
      <c r="CFL447" s="196"/>
      <c r="CFM447" s="196"/>
      <c r="CFN447" s="196"/>
      <c r="CFO447" s="196"/>
      <c r="CFP447" s="196"/>
      <c r="CFQ447" s="196"/>
      <c r="CFR447" s="196"/>
      <c r="CFS447" s="196"/>
      <c r="CFT447" s="196"/>
      <c r="CFU447" s="196"/>
      <c r="CFV447" s="196"/>
      <c r="CFW447" s="196"/>
      <c r="CFX447" s="196"/>
      <c r="CFY447" s="196"/>
      <c r="CFZ447" s="196"/>
      <c r="CGA447" s="196"/>
      <c r="CGB447" s="196"/>
      <c r="CGC447" s="196"/>
      <c r="CGD447" s="196"/>
      <c r="CGE447" s="196"/>
      <c r="CGF447" s="196"/>
      <c r="CGG447" s="196"/>
      <c r="CGH447" s="196"/>
      <c r="CGI447" s="196"/>
      <c r="CGJ447" s="196"/>
      <c r="CGK447" s="196"/>
      <c r="CGL447" s="196"/>
      <c r="CGM447" s="196"/>
      <c r="CGN447" s="196"/>
      <c r="CGO447" s="196"/>
      <c r="CGP447" s="196"/>
      <c r="CGQ447" s="196"/>
      <c r="CGR447" s="196"/>
      <c r="CGS447" s="196"/>
      <c r="CGT447" s="196"/>
      <c r="CGU447" s="196"/>
      <c r="CGV447" s="196"/>
      <c r="CGW447" s="196"/>
      <c r="CGX447" s="196"/>
      <c r="CGY447" s="196"/>
      <c r="CGZ447" s="196"/>
      <c r="CHA447" s="196"/>
      <c r="CHB447" s="196"/>
      <c r="CHC447" s="196"/>
      <c r="CHD447" s="196"/>
      <c r="CHE447" s="196"/>
      <c r="CHF447" s="196"/>
      <c r="CHG447" s="196"/>
      <c r="CHH447" s="196"/>
      <c r="CHI447" s="196"/>
      <c r="CHJ447" s="196"/>
      <c r="CHK447" s="196"/>
      <c r="CHL447" s="196"/>
      <c r="CHM447" s="196"/>
      <c r="CHN447" s="196"/>
      <c r="CHO447" s="196"/>
      <c r="CHP447" s="196"/>
      <c r="CHQ447" s="196"/>
      <c r="CHR447" s="196"/>
      <c r="CHS447" s="196"/>
      <c r="CHT447" s="196"/>
      <c r="CHU447" s="196"/>
      <c r="CHV447" s="196"/>
      <c r="CHW447" s="196"/>
      <c r="CHX447" s="196"/>
      <c r="CHY447" s="196"/>
      <c r="CHZ447" s="196"/>
      <c r="CIA447" s="196"/>
      <c r="CIB447" s="196"/>
      <c r="CIC447" s="196"/>
      <c r="CID447" s="196"/>
      <c r="CIE447" s="196"/>
      <c r="CIF447" s="196"/>
      <c r="CIG447" s="196"/>
      <c r="CIH447" s="196"/>
      <c r="CII447" s="196"/>
      <c r="CIJ447" s="196"/>
      <c r="CIK447" s="196"/>
      <c r="CIL447" s="196"/>
      <c r="CIM447" s="196"/>
      <c r="CIN447" s="196"/>
      <c r="CIO447" s="196"/>
      <c r="CIP447" s="196"/>
      <c r="CIQ447" s="196"/>
      <c r="CIR447" s="196"/>
      <c r="CIS447" s="196"/>
      <c r="CIT447" s="196"/>
      <c r="CIU447" s="196"/>
      <c r="CIV447" s="196"/>
      <c r="CIW447" s="196"/>
      <c r="CIX447" s="196"/>
      <c r="CIY447" s="196"/>
      <c r="CIZ447" s="196"/>
      <c r="CJA447" s="196"/>
      <c r="CJB447" s="196"/>
      <c r="CJC447" s="196"/>
      <c r="CJD447" s="196"/>
      <c r="CJE447" s="196"/>
      <c r="CJF447" s="196"/>
      <c r="CJG447" s="196"/>
      <c r="CJH447" s="196"/>
      <c r="CJI447" s="196"/>
      <c r="CJJ447" s="196"/>
      <c r="CJK447" s="196"/>
      <c r="CJL447" s="196"/>
      <c r="CJM447" s="196"/>
      <c r="CJN447" s="196"/>
      <c r="CJO447" s="196"/>
      <c r="CJP447" s="196"/>
      <c r="CJQ447" s="196"/>
      <c r="CJR447" s="196"/>
      <c r="CJS447" s="196"/>
      <c r="CJT447" s="196"/>
      <c r="CJU447" s="196"/>
      <c r="CJV447" s="196"/>
      <c r="CJW447" s="196"/>
      <c r="CJX447" s="196"/>
      <c r="CJY447" s="196"/>
      <c r="CJZ447" s="196"/>
      <c r="CKA447" s="196"/>
      <c r="CKB447" s="196"/>
      <c r="CKC447" s="196"/>
      <c r="CKD447" s="196"/>
      <c r="CKE447" s="196"/>
      <c r="CKF447" s="196"/>
      <c r="CKG447" s="196"/>
      <c r="CKH447" s="196"/>
      <c r="CKI447" s="196"/>
      <c r="CKJ447" s="196"/>
      <c r="CKK447" s="196"/>
      <c r="CKL447" s="196"/>
      <c r="CKM447" s="196"/>
      <c r="CKN447" s="196"/>
      <c r="CKO447" s="196"/>
      <c r="CKP447" s="196"/>
      <c r="CKQ447" s="196"/>
      <c r="CKR447" s="196"/>
      <c r="CKS447" s="196"/>
      <c r="CKT447" s="196"/>
      <c r="CKU447" s="196"/>
      <c r="CKV447" s="196"/>
      <c r="CKW447" s="196"/>
      <c r="CKX447" s="196"/>
      <c r="CKY447" s="196"/>
      <c r="CKZ447" s="196"/>
      <c r="CLA447" s="196"/>
      <c r="CLB447" s="196"/>
      <c r="CLC447" s="196"/>
      <c r="CLD447" s="196"/>
      <c r="CLE447" s="196"/>
      <c r="CLF447" s="196"/>
      <c r="CLG447" s="196"/>
      <c r="CLH447" s="196"/>
      <c r="CLI447" s="196"/>
      <c r="CLJ447" s="196"/>
      <c r="CLK447" s="196"/>
      <c r="CLL447" s="196"/>
      <c r="CLM447" s="196"/>
      <c r="CLN447" s="196"/>
      <c r="CLO447" s="196"/>
      <c r="CLP447" s="196"/>
      <c r="CLQ447" s="196"/>
      <c r="CLR447" s="196"/>
      <c r="CLS447" s="196"/>
      <c r="CLT447" s="196"/>
      <c r="CLU447" s="196"/>
      <c r="CLV447" s="196"/>
      <c r="CLW447" s="196"/>
      <c r="CLX447" s="196"/>
      <c r="CLY447" s="196"/>
      <c r="CLZ447" s="196"/>
      <c r="CMA447" s="196"/>
      <c r="CMB447" s="196"/>
      <c r="CMC447" s="196"/>
      <c r="CMD447" s="196"/>
      <c r="CME447" s="196"/>
      <c r="CMF447" s="196"/>
      <c r="CMG447" s="196"/>
      <c r="CMH447" s="196"/>
      <c r="CMI447" s="196"/>
      <c r="CMJ447" s="196"/>
      <c r="CMK447" s="196"/>
      <c r="CML447" s="196"/>
      <c r="CMM447" s="196"/>
      <c r="CMN447" s="196"/>
      <c r="CMO447" s="196"/>
      <c r="CMP447" s="196"/>
      <c r="CMQ447" s="196"/>
      <c r="CMR447" s="196"/>
      <c r="CMS447" s="196"/>
      <c r="CMT447" s="196"/>
      <c r="CMU447" s="196"/>
      <c r="CMV447" s="196"/>
      <c r="CMW447" s="196"/>
      <c r="CMX447" s="196"/>
      <c r="CMY447" s="196"/>
      <c r="CMZ447" s="196"/>
      <c r="CNA447" s="196"/>
      <c r="CNB447" s="196"/>
      <c r="CNC447" s="196"/>
      <c r="CND447" s="196"/>
      <c r="CNE447" s="196"/>
      <c r="CNF447" s="196"/>
      <c r="CNG447" s="196"/>
      <c r="CNH447" s="196"/>
      <c r="CNI447" s="196"/>
      <c r="CNJ447" s="196"/>
      <c r="CNK447" s="196"/>
      <c r="CNL447" s="196"/>
      <c r="CNM447" s="196"/>
      <c r="CNN447" s="196"/>
      <c r="CNO447" s="196"/>
      <c r="CNP447" s="196"/>
      <c r="CNQ447" s="196"/>
      <c r="CNR447" s="196"/>
      <c r="CNS447" s="196"/>
      <c r="CNT447" s="196"/>
      <c r="CNU447" s="196"/>
      <c r="CNV447" s="196"/>
      <c r="CNW447" s="196"/>
      <c r="CNX447" s="196"/>
      <c r="CNY447" s="196"/>
      <c r="CNZ447" s="196"/>
      <c r="COA447" s="196"/>
      <c r="COB447" s="196"/>
      <c r="COC447" s="196"/>
      <c r="COD447" s="196"/>
      <c r="COE447" s="196"/>
      <c r="COF447" s="196"/>
      <c r="COG447" s="196"/>
      <c r="COH447" s="196"/>
      <c r="COI447" s="196"/>
      <c r="COJ447" s="196"/>
      <c r="COK447" s="196"/>
      <c r="COL447" s="196"/>
      <c r="COM447" s="196"/>
      <c r="CON447" s="196"/>
      <c r="COO447" s="196"/>
      <c r="COP447" s="196"/>
      <c r="COQ447" s="196"/>
      <c r="COR447" s="196"/>
      <c r="COS447" s="196"/>
      <c r="COT447" s="196"/>
      <c r="COU447" s="196"/>
      <c r="COV447" s="196"/>
      <c r="COW447" s="196"/>
      <c r="COX447" s="196"/>
      <c r="COY447" s="196"/>
      <c r="COZ447" s="196"/>
      <c r="CPA447" s="196"/>
      <c r="CPB447" s="196"/>
      <c r="CPC447" s="196"/>
      <c r="CPD447" s="196"/>
      <c r="CPE447" s="196"/>
      <c r="CPF447" s="196"/>
      <c r="CPG447" s="196"/>
      <c r="CPH447" s="196"/>
      <c r="CPI447" s="196"/>
      <c r="CPJ447" s="196"/>
      <c r="CPK447" s="196"/>
      <c r="CPL447" s="196"/>
      <c r="CPM447" s="196"/>
      <c r="CPN447" s="196"/>
      <c r="CPO447" s="196"/>
      <c r="CPP447" s="196"/>
      <c r="CPQ447" s="196"/>
      <c r="CPR447" s="196"/>
      <c r="CPS447" s="196"/>
      <c r="CPT447" s="196"/>
      <c r="CPU447" s="196"/>
      <c r="CPV447" s="196"/>
      <c r="CPW447" s="196"/>
      <c r="CPX447" s="196"/>
      <c r="CPY447" s="196"/>
      <c r="CPZ447" s="196"/>
      <c r="CQA447" s="196"/>
      <c r="CQB447" s="196"/>
      <c r="CQC447" s="196"/>
      <c r="CQD447" s="196"/>
      <c r="CQE447" s="196"/>
      <c r="CQF447" s="196"/>
      <c r="CQG447" s="196"/>
      <c r="CQH447" s="196"/>
      <c r="CQI447" s="196"/>
      <c r="CQJ447" s="196"/>
      <c r="CQK447" s="196"/>
      <c r="CQL447" s="196"/>
      <c r="CQM447" s="196"/>
      <c r="CQN447" s="196"/>
      <c r="CQO447" s="196"/>
      <c r="CQP447" s="196"/>
      <c r="CQQ447" s="196"/>
      <c r="CQR447" s="196"/>
      <c r="CQS447" s="196"/>
      <c r="CQT447" s="196"/>
      <c r="CQU447" s="196"/>
      <c r="CQV447" s="196"/>
      <c r="CQW447" s="196"/>
      <c r="CQX447" s="196"/>
      <c r="CQY447" s="196"/>
      <c r="CQZ447" s="196"/>
      <c r="CRA447" s="196"/>
      <c r="CRB447" s="196"/>
      <c r="CRC447" s="196"/>
      <c r="CRD447" s="196"/>
      <c r="CRE447" s="196"/>
      <c r="CRF447" s="196"/>
      <c r="CRG447" s="196"/>
      <c r="CRH447" s="196"/>
      <c r="CRI447" s="196"/>
      <c r="CRJ447" s="196"/>
      <c r="CRK447" s="196"/>
      <c r="CRL447" s="196"/>
      <c r="CRM447" s="196"/>
      <c r="CRN447" s="196"/>
      <c r="CRO447" s="196"/>
      <c r="CRP447" s="196"/>
      <c r="CRQ447" s="196"/>
      <c r="CRR447" s="196"/>
      <c r="CRS447" s="196"/>
      <c r="CRT447" s="196"/>
      <c r="CRU447" s="196"/>
      <c r="CRV447" s="196"/>
      <c r="CRW447" s="196"/>
      <c r="CRX447" s="196"/>
      <c r="CRY447" s="196"/>
      <c r="CRZ447" s="196"/>
      <c r="CSA447" s="196"/>
      <c r="CSB447" s="196"/>
      <c r="CSC447" s="196"/>
      <c r="CSD447" s="196"/>
      <c r="CSE447" s="196"/>
      <c r="CSF447" s="196"/>
      <c r="CSG447" s="196"/>
      <c r="CSH447" s="196"/>
      <c r="CSI447" s="196"/>
      <c r="CSJ447" s="196"/>
      <c r="CSK447" s="196"/>
      <c r="CSL447" s="196"/>
      <c r="CSM447" s="196"/>
      <c r="CSN447" s="196"/>
      <c r="CSO447" s="196"/>
      <c r="CSP447" s="196"/>
      <c r="CSQ447" s="196"/>
      <c r="CSR447" s="196"/>
      <c r="CSS447" s="196"/>
      <c r="CST447" s="196"/>
      <c r="CSU447" s="196"/>
      <c r="CSV447" s="196"/>
      <c r="CSW447" s="196"/>
      <c r="CSX447" s="196"/>
      <c r="CSY447" s="196"/>
      <c r="CSZ447" s="196"/>
      <c r="CTA447" s="196"/>
      <c r="CTB447" s="196"/>
      <c r="CTC447" s="196"/>
      <c r="CTD447" s="196"/>
      <c r="CTE447" s="196"/>
      <c r="CTF447" s="196"/>
      <c r="CTG447" s="196"/>
      <c r="CTH447" s="196"/>
      <c r="CTI447" s="196"/>
      <c r="CTJ447" s="196"/>
      <c r="CTK447" s="196"/>
      <c r="CTL447" s="196"/>
      <c r="CTM447" s="196"/>
      <c r="CTN447" s="196"/>
      <c r="CTO447" s="196"/>
      <c r="CTP447" s="196"/>
      <c r="CTQ447" s="196"/>
      <c r="CTR447" s="196"/>
      <c r="CTS447" s="196"/>
      <c r="CTT447" s="196"/>
      <c r="CTU447" s="196"/>
      <c r="CTV447" s="196"/>
      <c r="CTW447" s="196"/>
      <c r="CTX447" s="196"/>
      <c r="CTY447" s="196"/>
      <c r="CTZ447" s="196"/>
      <c r="CUA447" s="196"/>
      <c r="CUB447" s="196"/>
      <c r="CUC447" s="196"/>
      <c r="CUD447" s="196"/>
      <c r="CUE447" s="196"/>
      <c r="CUF447" s="196"/>
      <c r="CUG447" s="196"/>
      <c r="CUH447" s="196"/>
      <c r="CUI447" s="196"/>
      <c r="CUJ447" s="196"/>
      <c r="CUK447" s="196"/>
      <c r="CUL447" s="196"/>
      <c r="CUM447" s="196"/>
      <c r="CUN447" s="196"/>
      <c r="CUO447" s="196"/>
      <c r="CUP447" s="196"/>
      <c r="CUQ447" s="196"/>
      <c r="CUR447" s="196"/>
      <c r="CUS447" s="196"/>
      <c r="CUT447" s="196"/>
      <c r="CUU447" s="196"/>
      <c r="CUV447" s="196"/>
      <c r="CUW447" s="196"/>
      <c r="CUX447" s="196"/>
      <c r="CUY447" s="196"/>
      <c r="CUZ447" s="196"/>
      <c r="CVA447" s="196"/>
      <c r="CVB447" s="196"/>
      <c r="CVC447" s="196"/>
      <c r="CVD447" s="196"/>
      <c r="CVE447" s="196"/>
      <c r="CVF447" s="196"/>
      <c r="CVG447" s="196"/>
      <c r="CVH447" s="196"/>
      <c r="CVI447" s="196"/>
      <c r="CVJ447" s="196"/>
      <c r="CVK447" s="196"/>
      <c r="CVL447" s="196"/>
      <c r="CVM447" s="196"/>
      <c r="CVN447" s="196"/>
      <c r="CVO447" s="196"/>
      <c r="CVP447" s="196"/>
      <c r="CVQ447" s="196"/>
      <c r="CVR447" s="196"/>
      <c r="CVS447" s="196"/>
      <c r="CVT447" s="196"/>
      <c r="CVU447" s="196"/>
      <c r="CVV447" s="196"/>
      <c r="CVW447" s="196"/>
      <c r="CVX447" s="196"/>
      <c r="CVY447" s="196"/>
      <c r="CVZ447" s="196"/>
      <c r="CWA447" s="196"/>
      <c r="CWB447" s="196"/>
      <c r="CWC447" s="196"/>
      <c r="CWD447" s="196"/>
      <c r="CWE447" s="196"/>
      <c r="CWF447" s="196"/>
      <c r="CWG447" s="196"/>
      <c r="CWH447" s="196"/>
      <c r="CWI447" s="196"/>
      <c r="CWJ447" s="196"/>
      <c r="CWK447" s="196"/>
      <c r="CWL447" s="196"/>
      <c r="CWM447" s="196"/>
      <c r="CWN447" s="196"/>
      <c r="CWO447" s="196"/>
      <c r="CWP447" s="196"/>
      <c r="CWQ447" s="196"/>
      <c r="CWR447" s="196"/>
      <c r="CWS447" s="196"/>
      <c r="CWT447" s="196"/>
      <c r="CWU447" s="196"/>
      <c r="CWV447" s="196"/>
      <c r="CWW447" s="196"/>
      <c r="CWX447" s="196"/>
      <c r="CWY447" s="196"/>
      <c r="CWZ447" s="196"/>
      <c r="CXA447" s="196"/>
      <c r="CXB447" s="196"/>
      <c r="CXC447" s="196"/>
      <c r="CXD447" s="196"/>
      <c r="CXE447" s="196"/>
      <c r="CXF447" s="196"/>
      <c r="CXG447" s="196"/>
      <c r="CXH447" s="196"/>
      <c r="CXI447" s="196"/>
      <c r="CXJ447" s="196"/>
      <c r="CXK447" s="196"/>
      <c r="CXL447" s="196"/>
      <c r="CXM447" s="196"/>
      <c r="CXN447" s="196"/>
      <c r="CXO447" s="196"/>
      <c r="CXP447" s="196"/>
      <c r="CXQ447" s="196"/>
      <c r="CXR447" s="196"/>
      <c r="CXS447" s="196"/>
      <c r="CXT447" s="196"/>
      <c r="CXU447" s="196"/>
      <c r="CXV447" s="196"/>
      <c r="CXW447" s="196"/>
      <c r="CXX447" s="196"/>
      <c r="CXY447" s="196"/>
      <c r="CXZ447" s="196"/>
      <c r="CYA447" s="196"/>
      <c r="CYB447" s="196"/>
      <c r="CYC447" s="196"/>
      <c r="CYD447" s="196"/>
      <c r="CYE447" s="196"/>
      <c r="CYF447" s="196"/>
      <c r="CYG447" s="196"/>
      <c r="CYH447" s="196"/>
      <c r="CYI447" s="196"/>
      <c r="CYJ447" s="196"/>
      <c r="CYK447" s="196"/>
      <c r="CYL447" s="196"/>
      <c r="CYM447" s="196"/>
      <c r="CYN447" s="196"/>
      <c r="CYO447" s="196"/>
      <c r="CYP447" s="196"/>
      <c r="CYQ447" s="196"/>
      <c r="CYR447" s="196"/>
      <c r="CYS447" s="196"/>
      <c r="CYT447" s="196"/>
      <c r="CYU447" s="196"/>
      <c r="CYV447" s="196"/>
      <c r="CYW447" s="196"/>
      <c r="CYX447" s="196"/>
      <c r="CYY447" s="196"/>
      <c r="CYZ447" s="196"/>
      <c r="CZA447" s="196"/>
      <c r="CZB447" s="196"/>
      <c r="CZC447" s="196"/>
      <c r="CZD447" s="196"/>
      <c r="CZE447" s="196"/>
      <c r="CZF447" s="196"/>
      <c r="CZG447" s="196"/>
      <c r="CZH447" s="196"/>
      <c r="CZI447" s="196"/>
      <c r="CZJ447" s="196"/>
      <c r="CZK447" s="196"/>
      <c r="CZL447" s="196"/>
      <c r="CZM447" s="196"/>
      <c r="CZN447" s="196"/>
      <c r="CZO447" s="196"/>
      <c r="CZP447" s="196"/>
      <c r="CZQ447" s="196"/>
      <c r="CZR447" s="196"/>
      <c r="CZS447" s="196"/>
      <c r="CZT447" s="196"/>
      <c r="CZU447" s="196"/>
      <c r="CZV447" s="196"/>
      <c r="CZW447" s="196"/>
      <c r="CZX447" s="196"/>
      <c r="CZY447" s="196"/>
      <c r="CZZ447" s="196"/>
      <c r="DAA447" s="196"/>
      <c r="DAB447" s="196"/>
      <c r="DAC447" s="196"/>
      <c r="DAD447" s="196"/>
      <c r="DAE447" s="196"/>
      <c r="DAF447" s="196"/>
      <c r="DAG447" s="196"/>
      <c r="DAH447" s="196"/>
      <c r="DAI447" s="196"/>
      <c r="DAJ447" s="196"/>
      <c r="DAK447" s="196"/>
      <c r="DAL447" s="196"/>
      <c r="DAM447" s="196"/>
      <c r="DAN447" s="196"/>
      <c r="DAO447" s="196"/>
      <c r="DAP447" s="196"/>
      <c r="DAQ447" s="196"/>
      <c r="DAR447" s="196"/>
      <c r="DAS447" s="196"/>
      <c r="DAT447" s="196"/>
      <c r="DAU447" s="196"/>
      <c r="DAV447" s="196"/>
      <c r="DAW447" s="196"/>
      <c r="DAX447" s="196"/>
      <c r="DAY447" s="196"/>
      <c r="DAZ447" s="196"/>
      <c r="DBA447" s="196"/>
      <c r="DBB447" s="196"/>
      <c r="DBC447" s="196"/>
      <c r="DBD447" s="196"/>
      <c r="DBE447" s="196"/>
      <c r="DBF447" s="196"/>
      <c r="DBG447" s="196"/>
      <c r="DBH447" s="196"/>
      <c r="DBI447" s="196"/>
      <c r="DBJ447" s="196"/>
      <c r="DBK447" s="196"/>
      <c r="DBL447" s="196"/>
      <c r="DBM447" s="196"/>
      <c r="DBN447" s="196"/>
      <c r="DBO447" s="196"/>
      <c r="DBP447" s="196"/>
      <c r="DBQ447" s="196"/>
      <c r="DBR447" s="196"/>
      <c r="DBS447" s="196"/>
      <c r="DBT447" s="196"/>
      <c r="DBU447" s="196"/>
      <c r="DBV447" s="196"/>
      <c r="DBW447" s="196"/>
      <c r="DBX447" s="196"/>
      <c r="DBY447" s="196"/>
      <c r="DBZ447" s="196"/>
      <c r="DCA447" s="196"/>
      <c r="DCB447" s="196"/>
      <c r="DCC447" s="196"/>
      <c r="DCD447" s="196"/>
      <c r="DCE447" s="196"/>
      <c r="DCF447" s="196"/>
      <c r="DCG447" s="196"/>
      <c r="DCH447" s="196"/>
      <c r="DCI447" s="196"/>
      <c r="DCJ447" s="196"/>
      <c r="DCK447" s="196"/>
      <c r="DCL447" s="196"/>
      <c r="DCM447" s="196"/>
      <c r="DCN447" s="196"/>
      <c r="DCO447" s="196"/>
      <c r="DCP447" s="196"/>
      <c r="DCQ447" s="196"/>
      <c r="DCR447" s="196"/>
      <c r="DCS447" s="196"/>
      <c r="DCT447" s="196"/>
      <c r="DCU447" s="196"/>
      <c r="DCV447" s="196"/>
      <c r="DCW447" s="196"/>
      <c r="DCX447" s="196"/>
      <c r="DCY447" s="196"/>
      <c r="DCZ447" s="196"/>
      <c r="DDA447" s="196"/>
      <c r="DDB447" s="196"/>
      <c r="DDC447" s="196"/>
      <c r="DDD447" s="196"/>
      <c r="DDE447" s="196"/>
      <c r="DDF447" s="196"/>
      <c r="DDG447" s="196"/>
      <c r="DDH447" s="196"/>
      <c r="DDI447" s="196"/>
      <c r="DDJ447" s="196"/>
      <c r="DDK447" s="196"/>
      <c r="DDL447" s="196"/>
      <c r="DDM447" s="196"/>
      <c r="DDN447" s="196"/>
      <c r="DDO447" s="196"/>
      <c r="DDP447" s="196"/>
      <c r="DDQ447" s="196"/>
      <c r="DDR447" s="196"/>
      <c r="DDS447" s="196"/>
      <c r="DDT447" s="196"/>
      <c r="DDU447" s="196"/>
      <c r="DDV447" s="196"/>
      <c r="DDW447" s="196"/>
      <c r="DDX447" s="196"/>
      <c r="DDY447" s="196"/>
      <c r="DDZ447" s="196"/>
      <c r="DEA447" s="196"/>
      <c r="DEB447" s="196"/>
      <c r="DEC447" s="196"/>
      <c r="DED447" s="196"/>
      <c r="DEE447" s="196"/>
      <c r="DEF447" s="196"/>
      <c r="DEG447" s="196"/>
      <c r="DEH447" s="196"/>
      <c r="DEI447" s="196"/>
      <c r="DEJ447" s="196"/>
      <c r="DEK447" s="196"/>
      <c r="DEL447" s="196"/>
      <c r="DEM447" s="196"/>
      <c r="DEN447" s="196"/>
      <c r="DEO447" s="196"/>
      <c r="DEP447" s="196"/>
      <c r="DEQ447" s="196"/>
      <c r="DER447" s="196"/>
      <c r="DES447" s="196"/>
      <c r="DET447" s="196"/>
      <c r="DEU447" s="196"/>
      <c r="DEV447" s="196"/>
      <c r="DEW447" s="196"/>
      <c r="DEX447" s="196"/>
      <c r="DEY447" s="196"/>
      <c r="DEZ447" s="196"/>
      <c r="DFA447" s="196"/>
      <c r="DFB447" s="196"/>
      <c r="DFC447" s="196"/>
      <c r="DFD447" s="196"/>
      <c r="DFE447" s="196"/>
      <c r="DFF447" s="196"/>
      <c r="DFG447" s="196"/>
      <c r="DFH447" s="196"/>
      <c r="DFI447" s="196"/>
      <c r="DFJ447" s="196"/>
      <c r="DFK447" s="196"/>
      <c r="DFL447" s="196"/>
      <c r="DFM447" s="196"/>
      <c r="DFN447" s="196"/>
      <c r="DFO447" s="196"/>
      <c r="DFP447" s="196"/>
      <c r="DFQ447" s="196"/>
      <c r="DFR447" s="196"/>
      <c r="DFS447" s="196"/>
      <c r="DFT447" s="196"/>
      <c r="DFU447" s="196"/>
      <c r="DFV447" s="196"/>
      <c r="DFW447" s="196"/>
      <c r="DFX447" s="196"/>
      <c r="DFY447" s="196"/>
      <c r="DFZ447" s="196"/>
      <c r="DGA447" s="196"/>
      <c r="DGB447" s="196"/>
      <c r="DGC447" s="196"/>
      <c r="DGD447" s="196"/>
      <c r="DGE447" s="196"/>
      <c r="DGF447" s="196"/>
      <c r="DGG447" s="196"/>
      <c r="DGH447" s="196"/>
      <c r="DGI447" s="196"/>
      <c r="DGJ447" s="196"/>
      <c r="DGK447" s="196"/>
      <c r="DGL447" s="196"/>
      <c r="DGM447" s="196"/>
      <c r="DGN447" s="196"/>
      <c r="DGO447" s="196"/>
      <c r="DGP447" s="196"/>
      <c r="DGQ447" s="196"/>
      <c r="DGR447" s="196"/>
      <c r="DGS447" s="196"/>
      <c r="DGT447" s="196"/>
      <c r="DGU447" s="196"/>
      <c r="DGV447" s="196"/>
      <c r="DGW447" s="196"/>
      <c r="DGX447" s="196"/>
      <c r="DGY447" s="196"/>
      <c r="DGZ447" s="196"/>
      <c r="DHA447" s="196"/>
      <c r="DHB447" s="196"/>
      <c r="DHC447" s="196"/>
      <c r="DHD447" s="196"/>
      <c r="DHE447" s="196"/>
      <c r="DHF447" s="196"/>
      <c r="DHG447" s="196"/>
      <c r="DHH447" s="196"/>
      <c r="DHI447" s="196"/>
      <c r="DHJ447" s="196"/>
      <c r="DHK447" s="196"/>
      <c r="DHL447" s="196"/>
      <c r="DHM447" s="196"/>
      <c r="DHN447" s="196"/>
      <c r="DHO447" s="196"/>
      <c r="DHP447" s="196"/>
      <c r="DHQ447" s="196"/>
      <c r="DHR447" s="196"/>
      <c r="DHS447" s="196"/>
      <c r="DHT447" s="196"/>
      <c r="DHU447" s="196"/>
      <c r="DHV447" s="196"/>
      <c r="DHW447" s="196"/>
      <c r="DHX447" s="196"/>
      <c r="DHY447" s="196"/>
      <c r="DHZ447" s="196"/>
      <c r="DIA447" s="196"/>
      <c r="DIB447" s="196"/>
      <c r="DIC447" s="196"/>
      <c r="DID447" s="196"/>
      <c r="DIE447" s="196"/>
      <c r="DIF447" s="196"/>
      <c r="DIG447" s="196"/>
      <c r="DIH447" s="196"/>
      <c r="DII447" s="196"/>
      <c r="DIJ447" s="196"/>
      <c r="DIK447" s="196"/>
      <c r="DIL447" s="196"/>
      <c r="DIM447" s="196"/>
      <c r="DIN447" s="196"/>
      <c r="DIO447" s="196"/>
      <c r="DIP447" s="196"/>
      <c r="DIQ447" s="196"/>
      <c r="DIR447" s="196"/>
      <c r="DIS447" s="196"/>
      <c r="DIT447" s="196"/>
      <c r="DIU447" s="196"/>
      <c r="DIV447" s="196"/>
      <c r="DIW447" s="196"/>
      <c r="DIX447" s="196"/>
      <c r="DIY447" s="196"/>
      <c r="DIZ447" s="196"/>
      <c r="DJA447" s="196"/>
      <c r="DJB447" s="196"/>
      <c r="DJC447" s="196"/>
      <c r="DJD447" s="196"/>
      <c r="DJE447" s="196"/>
      <c r="DJF447" s="196"/>
      <c r="DJG447" s="196"/>
      <c r="DJH447" s="196"/>
      <c r="DJI447" s="196"/>
      <c r="DJJ447" s="196"/>
      <c r="DJK447" s="196"/>
      <c r="DJL447" s="196"/>
      <c r="DJM447" s="196"/>
      <c r="DJN447" s="196"/>
      <c r="DJO447" s="196"/>
      <c r="DJP447" s="196"/>
      <c r="DJQ447" s="196"/>
      <c r="DJR447" s="196"/>
      <c r="DJS447" s="196"/>
      <c r="DJT447" s="196"/>
      <c r="DJU447" s="196"/>
      <c r="DJV447" s="196"/>
      <c r="DJW447" s="196"/>
      <c r="DJX447" s="196"/>
      <c r="DJY447" s="196"/>
      <c r="DJZ447" s="196"/>
      <c r="DKA447" s="196"/>
      <c r="DKB447" s="196"/>
      <c r="DKC447" s="196"/>
      <c r="DKD447" s="196"/>
      <c r="DKE447" s="196"/>
      <c r="DKF447" s="196"/>
      <c r="DKG447" s="196"/>
      <c r="DKH447" s="196"/>
      <c r="DKI447" s="196"/>
      <c r="DKJ447" s="196"/>
      <c r="DKK447" s="196"/>
      <c r="DKL447" s="196"/>
      <c r="DKM447" s="196"/>
      <c r="DKN447" s="196"/>
      <c r="DKO447" s="196"/>
      <c r="DKP447" s="196"/>
      <c r="DKQ447" s="196"/>
      <c r="DKR447" s="196"/>
      <c r="DKS447" s="196"/>
      <c r="DKT447" s="196"/>
      <c r="DKU447" s="196"/>
      <c r="DKV447" s="196"/>
      <c r="DKW447" s="196"/>
      <c r="DKX447" s="196"/>
      <c r="DKY447" s="196"/>
      <c r="DKZ447" s="196"/>
      <c r="DLA447" s="196"/>
      <c r="DLB447" s="196"/>
      <c r="DLC447" s="196"/>
      <c r="DLD447" s="196"/>
      <c r="DLE447" s="196"/>
      <c r="DLF447" s="196"/>
      <c r="DLG447" s="196"/>
      <c r="DLH447" s="196"/>
      <c r="DLI447" s="196"/>
      <c r="DLJ447" s="196"/>
      <c r="DLK447" s="196"/>
      <c r="DLL447" s="196"/>
      <c r="DLM447" s="196"/>
      <c r="DLN447" s="196"/>
      <c r="DLO447" s="196"/>
      <c r="DLP447" s="196"/>
      <c r="DLQ447" s="196"/>
      <c r="DLR447" s="196"/>
      <c r="DLS447" s="196"/>
      <c r="DLT447" s="196"/>
      <c r="DLU447" s="196"/>
      <c r="DLV447" s="196"/>
      <c r="DLW447" s="196"/>
      <c r="DLX447" s="196"/>
      <c r="DLY447" s="196"/>
      <c r="DLZ447" s="196"/>
      <c r="DMA447" s="196"/>
      <c r="DMB447" s="196"/>
      <c r="DMC447" s="196"/>
      <c r="DMD447" s="196"/>
      <c r="DME447" s="196"/>
      <c r="DMF447" s="196"/>
      <c r="DMG447" s="196"/>
      <c r="DMH447" s="196"/>
      <c r="DMI447" s="196"/>
      <c r="DMJ447" s="196"/>
      <c r="DMK447" s="196"/>
      <c r="DML447" s="196"/>
      <c r="DMM447" s="196"/>
      <c r="DMN447" s="196"/>
      <c r="DMO447" s="196"/>
      <c r="DMP447" s="196"/>
      <c r="DMQ447" s="196"/>
      <c r="DMR447" s="196"/>
      <c r="DMS447" s="196"/>
      <c r="DMT447" s="196"/>
      <c r="DMU447" s="196"/>
      <c r="DMV447" s="196"/>
      <c r="DMW447" s="196"/>
      <c r="DMX447" s="196"/>
      <c r="DMY447" s="196"/>
      <c r="DMZ447" s="196"/>
      <c r="DNA447" s="196"/>
      <c r="DNB447" s="196"/>
      <c r="DNC447" s="196"/>
      <c r="DND447" s="196"/>
      <c r="DNE447" s="196"/>
      <c r="DNF447" s="196"/>
      <c r="DNG447" s="196"/>
      <c r="DNH447" s="196"/>
      <c r="DNI447" s="196"/>
      <c r="DNJ447" s="196"/>
      <c r="DNK447" s="196"/>
      <c r="DNL447" s="196"/>
      <c r="DNM447" s="196"/>
      <c r="DNN447" s="196"/>
      <c r="DNO447" s="196"/>
      <c r="DNP447" s="196"/>
      <c r="DNQ447" s="196"/>
      <c r="DNR447" s="196"/>
      <c r="DNS447" s="196"/>
      <c r="DNT447" s="196"/>
      <c r="DNU447" s="196"/>
      <c r="DNV447" s="196"/>
      <c r="DNW447" s="196"/>
      <c r="DNX447" s="196"/>
      <c r="DNY447" s="196"/>
      <c r="DNZ447" s="196"/>
      <c r="DOA447" s="196"/>
      <c r="DOB447" s="196"/>
      <c r="DOC447" s="196"/>
      <c r="DOD447" s="196"/>
      <c r="DOE447" s="196"/>
      <c r="DOF447" s="196"/>
      <c r="DOG447" s="196"/>
      <c r="DOH447" s="196"/>
      <c r="DOI447" s="196"/>
      <c r="DOJ447" s="196"/>
      <c r="DOK447" s="196"/>
      <c r="DOL447" s="196"/>
      <c r="DOM447" s="196"/>
      <c r="DON447" s="196"/>
      <c r="DOO447" s="196"/>
      <c r="DOP447" s="196"/>
      <c r="DOQ447" s="196"/>
      <c r="DOR447" s="196"/>
      <c r="DOS447" s="196"/>
      <c r="DOT447" s="196"/>
      <c r="DOU447" s="196"/>
      <c r="DOV447" s="196"/>
      <c r="DOW447" s="196"/>
      <c r="DOX447" s="196"/>
      <c r="DOY447" s="196"/>
      <c r="DOZ447" s="196"/>
      <c r="DPA447" s="196"/>
      <c r="DPB447" s="196"/>
      <c r="DPC447" s="196"/>
      <c r="DPD447" s="196"/>
      <c r="DPE447" s="196"/>
      <c r="DPF447" s="196"/>
      <c r="DPG447" s="196"/>
      <c r="DPH447" s="196"/>
      <c r="DPI447" s="196"/>
      <c r="DPJ447" s="196"/>
      <c r="DPK447" s="196"/>
      <c r="DPL447" s="196"/>
      <c r="DPM447" s="196"/>
      <c r="DPN447" s="196"/>
      <c r="DPO447" s="196"/>
      <c r="DPP447" s="196"/>
      <c r="DPQ447" s="196"/>
      <c r="DPR447" s="196"/>
      <c r="DPS447" s="196"/>
      <c r="DPT447" s="196"/>
      <c r="DPU447" s="196"/>
      <c r="DPV447" s="196"/>
      <c r="DPW447" s="196"/>
      <c r="DPX447" s="196"/>
      <c r="DPY447" s="196"/>
      <c r="DPZ447" s="196"/>
      <c r="DQA447" s="196"/>
      <c r="DQB447" s="196"/>
      <c r="DQC447" s="196"/>
      <c r="DQD447" s="196"/>
      <c r="DQE447" s="196"/>
      <c r="DQF447" s="196"/>
      <c r="DQG447" s="196"/>
      <c r="DQH447" s="196"/>
      <c r="DQI447" s="196"/>
      <c r="DQJ447" s="196"/>
      <c r="DQK447" s="196"/>
      <c r="DQL447" s="196"/>
      <c r="DQM447" s="196"/>
      <c r="DQN447" s="196"/>
      <c r="DQO447" s="196"/>
      <c r="DQP447" s="196"/>
      <c r="DQQ447" s="196"/>
      <c r="DQR447" s="196"/>
      <c r="DQS447" s="196"/>
      <c r="DQT447" s="196"/>
      <c r="DQU447" s="196"/>
      <c r="DQV447" s="196"/>
      <c r="DQW447" s="196"/>
      <c r="DQX447" s="196"/>
      <c r="DQY447" s="196"/>
      <c r="DQZ447" s="196"/>
      <c r="DRA447" s="196"/>
      <c r="DRB447" s="196"/>
      <c r="DRC447" s="196"/>
      <c r="DRD447" s="196"/>
      <c r="DRE447" s="196"/>
      <c r="DRF447" s="196"/>
      <c r="DRG447" s="196"/>
      <c r="DRH447" s="196"/>
      <c r="DRI447" s="196"/>
      <c r="DRJ447" s="196"/>
      <c r="DRK447" s="196"/>
      <c r="DRL447" s="196"/>
      <c r="DRM447" s="196"/>
      <c r="DRN447" s="196"/>
      <c r="DRO447" s="196"/>
      <c r="DRP447" s="196"/>
      <c r="DRQ447" s="196"/>
      <c r="DRR447" s="196"/>
      <c r="DRS447" s="196"/>
      <c r="DRT447" s="196"/>
      <c r="DRU447" s="196"/>
      <c r="DRV447" s="196"/>
      <c r="DRW447" s="196"/>
      <c r="DRX447" s="196"/>
      <c r="DRY447" s="196"/>
      <c r="DRZ447" s="196"/>
      <c r="DSA447" s="196"/>
      <c r="DSB447" s="196"/>
      <c r="DSC447" s="196"/>
      <c r="DSD447" s="196"/>
      <c r="DSE447" s="196"/>
      <c r="DSF447" s="196"/>
      <c r="DSG447" s="196"/>
      <c r="DSH447" s="196"/>
      <c r="DSI447" s="196"/>
      <c r="DSJ447" s="196"/>
      <c r="DSK447" s="196"/>
      <c r="DSL447" s="196"/>
      <c r="DSM447" s="196"/>
      <c r="DSN447" s="196"/>
      <c r="DSO447" s="196"/>
      <c r="DSP447" s="196"/>
      <c r="DSQ447" s="196"/>
      <c r="DSR447" s="196"/>
      <c r="DSS447" s="196"/>
      <c r="DST447" s="196"/>
      <c r="DSU447" s="196"/>
      <c r="DSV447" s="196"/>
      <c r="DSW447" s="196"/>
      <c r="DSX447" s="196"/>
      <c r="DSY447" s="196"/>
      <c r="DSZ447" s="196"/>
      <c r="DTA447" s="196"/>
      <c r="DTB447" s="196"/>
      <c r="DTC447" s="196"/>
      <c r="DTD447" s="196"/>
      <c r="DTE447" s="196"/>
      <c r="DTF447" s="196"/>
      <c r="DTG447" s="196"/>
      <c r="DTH447" s="196"/>
      <c r="DTI447" s="196"/>
      <c r="DTJ447" s="196"/>
      <c r="DTK447" s="196"/>
      <c r="DTL447" s="196"/>
      <c r="DTM447" s="196"/>
      <c r="DTN447" s="196"/>
      <c r="DTO447" s="196"/>
      <c r="DTP447" s="196"/>
      <c r="DTQ447" s="196"/>
      <c r="DTR447" s="196"/>
      <c r="DTS447" s="196"/>
      <c r="DTT447" s="196"/>
      <c r="DTU447" s="196"/>
      <c r="DTV447" s="196"/>
      <c r="DTW447" s="196"/>
      <c r="DTX447" s="196"/>
      <c r="DTY447" s="196"/>
      <c r="DTZ447" s="196"/>
      <c r="DUA447" s="196"/>
      <c r="DUB447" s="196"/>
      <c r="DUC447" s="196"/>
      <c r="DUD447" s="196"/>
      <c r="DUE447" s="196"/>
      <c r="DUF447" s="196"/>
      <c r="DUG447" s="196"/>
      <c r="DUH447" s="196"/>
      <c r="DUI447" s="196"/>
      <c r="DUJ447" s="196"/>
      <c r="DUK447" s="196"/>
      <c r="DUL447" s="196"/>
      <c r="DUM447" s="196"/>
      <c r="DUN447" s="196"/>
      <c r="DUO447" s="196"/>
      <c r="DUP447" s="196"/>
      <c r="DUQ447" s="196"/>
      <c r="DUR447" s="196"/>
      <c r="DUS447" s="196"/>
      <c r="DUT447" s="196"/>
      <c r="DUU447" s="196"/>
      <c r="DUV447" s="196"/>
      <c r="DUW447" s="196"/>
      <c r="DUX447" s="196"/>
      <c r="DUY447" s="196"/>
      <c r="DUZ447" s="196"/>
      <c r="DVA447" s="196"/>
      <c r="DVB447" s="196"/>
      <c r="DVC447" s="196"/>
      <c r="DVD447" s="196"/>
      <c r="DVE447" s="196"/>
      <c r="DVF447" s="196"/>
      <c r="DVG447" s="196"/>
      <c r="DVH447" s="196"/>
      <c r="DVI447" s="196"/>
      <c r="DVJ447" s="196"/>
      <c r="DVK447" s="196"/>
      <c r="DVL447" s="196"/>
      <c r="DVM447" s="196"/>
      <c r="DVN447" s="196"/>
      <c r="DVO447" s="196"/>
      <c r="DVP447" s="196"/>
      <c r="DVQ447" s="196"/>
      <c r="DVR447" s="196"/>
      <c r="DVS447" s="196"/>
      <c r="DVT447" s="196"/>
      <c r="DVU447" s="196"/>
      <c r="DVV447" s="196"/>
      <c r="DVW447" s="196"/>
      <c r="DVX447" s="196"/>
      <c r="DVY447" s="196"/>
      <c r="DVZ447" s="196"/>
      <c r="DWA447" s="196"/>
      <c r="DWB447" s="196"/>
      <c r="DWC447" s="196"/>
      <c r="DWD447" s="196"/>
      <c r="DWE447" s="196"/>
      <c r="DWF447" s="196"/>
      <c r="DWG447" s="196"/>
      <c r="DWH447" s="196"/>
      <c r="DWI447" s="196"/>
      <c r="DWJ447" s="196"/>
      <c r="DWK447" s="196"/>
      <c r="DWL447" s="196"/>
      <c r="DWM447" s="196"/>
      <c r="DWN447" s="196"/>
      <c r="DWO447" s="196"/>
      <c r="DWP447" s="196"/>
      <c r="DWQ447" s="196"/>
      <c r="DWR447" s="196"/>
      <c r="DWS447" s="196"/>
      <c r="DWT447" s="196"/>
      <c r="DWU447" s="196"/>
      <c r="DWV447" s="196"/>
      <c r="DWW447" s="196"/>
      <c r="DWX447" s="196"/>
      <c r="DWY447" s="196"/>
      <c r="DWZ447" s="196"/>
      <c r="DXA447" s="196"/>
      <c r="DXB447" s="196"/>
      <c r="DXC447" s="196"/>
      <c r="DXD447" s="196"/>
      <c r="DXE447" s="196"/>
      <c r="DXF447" s="196"/>
      <c r="DXG447" s="196"/>
      <c r="DXH447" s="196"/>
      <c r="DXI447" s="196"/>
      <c r="DXJ447" s="196"/>
      <c r="DXK447" s="196"/>
      <c r="DXL447" s="196"/>
      <c r="DXM447" s="196"/>
      <c r="DXN447" s="196"/>
      <c r="DXO447" s="196"/>
      <c r="DXP447" s="196"/>
      <c r="DXQ447" s="196"/>
      <c r="DXR447" s="196"/>
      <c r="DXS447" s="196"/>
      <c r="DXT447" s="196"/>
      <c r="DXU447" s="196"/>
      <c r="DXV447" s="196"/>
      <c r="DXW447" s="196"/>
      <c r="DXX447" s="196"/>
      <c r="DXY447" s="196"/>
      <c r="DXZ447" s="196"/>
      <c r="DYA447" s="196"/>
      <c r="DYB447" s="196"/>
      <c r="DYC447" s="196"/>
      <c r="DYD447" s="196"/>
      <c r="DYE447" s="196"/>
      <c r="DYF447" s="196"/>
      <c r="DYG447" s="196"/>
      <c r="DYH447" s="196"/>
      <c r="DYI447" s="196"/>
      <c r="DYJ447" s="196"/>
      <c r="DYK447" s="196"/>
      <c r="DYL447" s="196"/>
      <c r="DYM447" s="196"/>
      <c r="DYN447" s="196"/>
      <c r="DYO447" s="196"/>
      <c r="DYP447" s="196"/>
      <c r="DYQ447" s="196"/>
      <c r="DYR447" s="196"/>
      <c r="DYS447" s="196"/>
      <c r="DYT447" s="196"/>
      <c r="DYU447" s="196"/>
      <c r="DYV447" s="196"/>
      <c r="DYW447" s="196"/>
      <c r="DYX447" s="196"/>
      <c r="DYY447" s="196"/>
      <c r="DYZ447" s="196"/>
      <c r="DZA447" s="196"/>
      <c r="DZB447" s="196"/>
      <c r="DZC447" s="196"/>
      <c r="DZD447" s="196"/>
      <c r="DZE447" s="196"/>
      <c r="DZF447" s="196"/>
      <c r="DZG447" s="196"/>
      <c r="DZH447" s="196"/>
      <c r="DZI447" s="196"/>
      <c r="DZJ447" s="196"/>
      <c r="DZK447" s="196"/>
      <c r="DZL447" s="196"/>
      <c r="DZM447" s="196"/>
      <c r="DZN447" s="196"/>
      <c r="DZO447" s="196"/>
      <c r="DZP447" s="196"/>
      <c r="DZQ447" s="196"/>
      <c r="DZR447" s="196"/>
      <c r="DZS447" s="196"/>
      <c r="DZT447" s="196"/>
      <c r="DZU447" s="196"/>
      <c r="DZV447" s="196"/>
      <c r="DZW447" s="196"/>
      <c r="DZX447" s="196"/>
      <c r="DZY447" s="196"/>
      <c r="DZZ447" s="196"/>
      <c r="EAA447" s="196"/>
      <c r="EAB447" s="196"/>
      <c r="EAC447" s="196"/>
      <c r="EAD447" s="196"/>
      <c r="EAE447" s="196"/>
      <c r="EAF447" s="196"/>
      <c r="EAG447" s="196"/>
      <c r="EAH447" s="196"/>
      <c r="EAI447" s="196"/>
      <c r="EAJ447" s="196"/>
      <c r="EAK447" s="196"/>
      <c r="EAL447" s="196"/>
      <c r="EAM447" s="196"/>
      <c r="EAN447" s="196"/>
      <c r="EAO447" s="196"/>
      <c r="EAP447" s="196"/>
      <c r="EAQ447" s="196"/>
      <c r="EAR447" s="196"/>
      <c r="EAS447" s="196"/>
      <c r="EAT447" s="196"/>
      <c r="EAU447" s="196"/>
      <c r="EAV447" s="196"/>
      <c r="EAW447" s="196"/>
      <c r="EAX447" s="196"/>
      <c r="EAY447" s="196"/>
      <c r="EAZ447" s="196"/>
      <c r="EBA447" s="196"/>
      <c r="EBB447" s="196"/>
      <c r="EBC447" s="196"/>
      <c r="EBD447" s="196"/>
      <c r="EBE447" s="196"/>
      <c r="EBF447" s="196"/>
      <c r="EBG447" s="196"/>
      <c r="EBH447" s="196"/>
      <c r="EBI447" s="196"/>
      <c r="EBJ447" s="196"/>
      <c r="EBK447" s="196"/>
      <c r="EBL447" s="196"/>
      <c r="EBM447" s="196"/>
      <c r="EBN447" s="196"/>
      <c r="EBO447" s="196"/>
      <c r="EBP447" s="196"/>
      <c r="EBQ447" s="196"/>
      <c r="EBR447" s="196"/>
      <c r="EBS447" s="196"/>
      <c r="EBT447" s="196"/>
      <c r="EBU447" s="196"/>
      <c r="EBV447" s="196"/>
      <c r="EBW447" s="196"/>
      <c r="EBX447" s="196"/>
      <c r="EBY447" s="196"/>
      <c r="EBZ447" s="196"/>
      <c r="ECA447" s="196"/>
      <c r="ECB447" s="196"/>
      <c r="ECC447" s="196"/>
      <c r="ECD447" s="196"/>
      <c r="ECE447" s="196"/>
      <c r="ECF447" s="196"/>
      <c r="ECG447" s="196"/>
      <c r="ECH447" s="196"/>
      <c r="ECI447" s="196"/>
      <c r="ECJ447" s="196"/>
      <c r="ECK447" s="196"/>
      <c r="ECL447" s="196"/>
      <c r="ECM447" s="196"/>
      <c r="ECN447" s="196"/>
      <c r="ECO447" s="196"/>
      <c r="ECP447" s="196"/>
      <c r="ECQ447" s="196"/>
      <c r="ECR447" s="196"/>
      <c r="ECS447" s="196"/>
      <c r="ECT447" s="196"/>
      <c r="ECU447" s="196"/>
      <c r="ECV447" s="196"/>
      <c r="ECW447" s="196"/>
      <c r="ECX447" s="196"/>
      <c r="ECY447" s="196"/>
      <c r="ECZ447" s="196"/>
      <c r="EDA447" s="196"/>
      <c r="EDB447" s="196"/>
      <c r="EDC447" s="196"/>
      <c r="EDD447" s="196"/>
      <c r="EDE447" s="196"/>
      <c r="EDF447" s="196"/>
      <c r="EDG447" s="196"/>
      <c r="EDH447" s="196"/>
      <c r="EDI447" s="196"/>
      <c r="EDJ447" s="196"/>
      <c r="EDK447" s="196"/>
      <c r="EDL447" s="196"/>
      <c r="EDM447" s="196"/>
      <c r="EDN447" s="196"/>
      <c r="EDO447" s="196"/>
      <c r="EDP447" s="196"/>
      <c r="EDQ447" s="196"/>
      <c r="EDR447" s="196"/>
      <c r="EDS447" s="196"/>
      <c r="EDT447" s="196"/>
      <c r="EDU447" s="196"/>
      <c r="EDV447" s="196"/>
      <c r="EDW447" s="196"/>
      <c r="EDX447" s="196"/>
      <c r="EDY447" s="196"/>
      <c r="EDZ447" s="196"/>
      <c r="EEA447" s="196"/>
      <c r="EEB447" s="196"/>
      <c r="EEC447" s="196"/>
      <c r="EED447" s="196"/>
      <c r="EEE447" s="196"/>
      <c r="EEF447" s="196"/>
      <c r="EEG447" s="196"/>
      <c r="EEH447" s="196"/>
      <c r="EEI447" s="196"/>
      <c r="EEJ447" s="196"/>
      <c r="EEK447" s="196"/>
      <c r="EEL447" s="196"/>
      <c r="EEM447" s="196"/>
      <c r="EEN447" s="196"/>
      <c r="EEO447" s="196"/>
      <c r="EEP447" s="196"/>
      <c r="EEQ447" s="196"/>
      <c r="EER447" s="196"/>
      <c r="EES447" s="196"/>
      <c r="EET447" s="196"/>
      <c r="EEU447" s="196"/>
      <c r="EEV447" s="196"/>
      <c r="EEW447" s="196"/>
      <c r="EEX447" s="196"/>
      <c r="EEY447" s="196"/>
      <c r="EEZ447" s="196"/>
      <c r="EFA447" s="196"/>
      <c r="EFB447" s="196"/>
      <c r="EFC447" s="196"/>
      <c r="EFD447" s="196"/>
      <c r="EFE447" s="196"/>
      <c r="EFF447" s="196"/>
      <c r="EFG447" s="196"/>
      <c r="EFH447" s="196"/>
      <c r="EFI447" s="196"/>
      <c r="EFJ447" s="196"/>
      <c r="EFK447" s="196"/>
      <c r="EFL447" s="196"/>
      <c r="EFM447" s="196"/>
      <c r="EFN447" s="196"/>
      <c r="EFO447" s="196"/>
      <c r="EFP447" s="196"/>
      <c r="EFQ447" s="196"/>
      <c r="EFR447" s="196"/>
      <c r="EFS447" s="196"/>
      <c r="EFT447" s="196"/>
      <c r="EFU447" s="196"/>
      <c r="EFV447" s="196"/>
      <c r="EFW447" s="196"/>
      <c r="EFX447" s="196"/>
      <c r="EFY447" s="196"/>
      <c r="EFZ447" s="196"/>
      <c r="EGA447" s="196"/>
      <c r="EGB447" s="196"/>
      <c r="EGC447" s="196"/>
      <c r="EGD447" s="196"/>
      <c r="EGE447" s="196"/>
      <c r="EGF447" s="196"/>
      <c r="EGG447" s="196"/>
      <c r="EGH447" s="196"/>
      <c r="EGI447" s="196"/>
      <c r="EGJ447" s="196"/>
      <c r="EGK447" s="196"/>
      <c r="EGL447" s="196"/>
      <c r="EGM447" s="196"/>
      <c r="EGN447" s="196"/>
      <c r="EGO447" s="196"/>
      <c r="EGP447" s="196"/>
      <c r="EGQ447" s="196"/>
      <c r="EGR447" s="196"/>
      <c r="EGS447" s="196"/>
      <c r="EGT447" s="196"/>
      <c r="EGU447" s="196"/>
      <c r="EGV447" s="196"/>
      <c r="EGW447" s="196"/>
      <c r="EGX447" s="196"/>
      <c r="EGY447" s="196"/>
      <c r="EGZ447" s="196"/>
      <c r="EHA447" s="196"/>
      <c r="EHB447" s="196"/>
      <c r="EHC447" s="196"/>
      <c r="EHD447" s="196"/>
      <c r="EHE447" s="196"/>
      <c r="EHF447" s="196"/>
      <c r="EHG447" s="196"/>
      <c r="EHH447" s="196"/>
      <c r="EHI447" s="196"/>
      <c r="EHJ447" s="196"/>
      <c r="EHK447" s="196"/>
      <c r="EHL447" s="196"/>
      <c r="EHM447" s="196"/>
      <c r="EHN447" s="196"/>
      <c r="EHO447" s="196"/>
      <c r="EHP447" s="196"/>
      <c r="EHQ447" s="196"/>
      <c r="EHR447" s="196"/>
      <c r="EHS447" s="196"/>
      <c r="EHT447" s="196"/>
      <c r="EHU447" s="196"/>
      <c r="EHV447" s="196"/>
      <c r="EHW447" s="196"/>
      <c r="EHX447" s="196"/>
      <c r="EHY447" s="196"/>
      <c r="EHZ447" s="196"/>
      <c r="EIA447" s="196"/>
      <c r="EIB447" s="196"/>
      <c r="EIC447" s="196"/>
      <c r="EID447" s="196"/>
      <c r="EIE447" s="196"/>
      <c r="EIF447" s="196"/>
      <c r="EIG447" s="196"/>
      <c r="EIH447" s="196"/>
      <c r="EII447" s="196"/>
      <c r="EIJ447" s="196"/>
      <c r="EIK447" s="196"/>
      <c r="EIL447" s="196"/>
      <c r="EIM447" s="196"/>
      <c r="EIN447" s="196"/>
      <c r="EIO447" s="196"/>
      <c r="EIP447" s="196"/>
      <c r="EIQ447" s="196"/>
      <c r="EIR447" s="196"/>
      <c r="EIS447" s="196"/>
      <c r="EIT447" s="196"/>
      <c r="EIU447" s="196"/>
      <c r="EIV447" s="196"/>
      <c r="EIW447" s="196"/>
      <c r="EIX447" s="196"/>
      <c r="EIY447" s="196"/>
      <c r="EIZ447" s="196"/>
      <c r="EJA447" s="196"/>
      <c r="EJB447" s="196"/>
      <c r="EJC447" s="196"/>
      <c r="EJD447" s="196"/>
      <c r="EJE447" s="196"/>
      <c r="EJF447" s="196"/>
      <c r="EJG447" s="196"/>
      <c r="EJH447" s="196"/>
      <c r="EJI447" s="196"/>
      <c r="EJJ447" s="196"/>
      <c r="EJK447" s="196"/>
      <c r="EJL447" s="196"/>
      <c r="EJM447" s="196"/>
      <c r="EJN447" s="196"/>
      <c r="EJO447" s="196"/>
      <c r="EJP447" s="196"/>
      <c r="EJQ447" s="196"/>
      <c r="EJR447" s="196"/>
      <c r="EJS447" s="196"/>
      <c r="EJT447" s="196"/>
      <c r="EJU447" s="196"/>
      <c r="EJV447" s="196"/>
      <c r="EJW447" s="196"/>
      <c r="EJX447" s="196"/>
      <c r="EJY447" s="196"/>
      <c r="EJZ447" s="196"/>
      <c r="EKA447" s="196"/>
      <c r="EKB447" s="196"/>
      <c r="EKC447" s="196"/>
      <c r="EKD447" s="196"/>
      <c r="EKE447" s="196"/>
      <c r="EKF447" s="196"/>
      <c r="EKG447" s="196"/>
      <c r="EKH447" s="196"/>
      <c r="EKI447" s="196"/>
      <c r="EKJ447" s="196"/>
      <c r="EKK447" s="196"/>
      <c r="EKL447" s="196"/>
      <c r="EKM447" s="196"/>
      <c r="EKN447" s="196"/>
      <c r="EKO447" s="196"/>
      <c r="EKP447" s="196"/>
      <c r="EKQ447" s="196"/>
      <c r="EKR447" s="196"/>
      <c r="EKS447" s="196"/>
      <c r="EKT447" s="196"/>
      <c r="EKU447" s="196"/>
      <c r="EKV447" s="196"/>
      <c r="EKW447" s="196"/>
      <c r="EKX447" s="196"/>
      <c r="EKY447" s="196"/>
      <c r="EKZ447" s="196"/>
      <c r="ELA447" s="196"/>
      <c r="ELB447" s="196"/>
      <c r="ELC447" s="196"/>
      <c r="ELD447" s="196"/>
      <c r="ELE447" s="196"/>
      <c r="ELF447" s="196"/>
      <c r="ELG447" s="196"/>
      <c r="ELH447" s="196"/>
      <c r="ELI447" s="196"/>
      <c r="ELJ447" s="196"/>
      <c r="ELK447" s="196"/>
      <c r="ELL447" s="196"/>
      <c r="ELM447" s="196"/>
      <c r="ELN447" s="196"/>
      <c r="ELO447" s="196"/>
      <c r="ELP447" s="196"/>
      <c r="ELQ447" s="196"/>
      <c r="ELR447" s="196"/>
      <c r="ELS447" s="196"/>
      <c r="ELT447" s="196"/>
      <c r="ELU447" s="196"/>
      <c r="ELV447" s="196"/>
      <c r="ELW447" s="196"/>
      <c r="ELX447" s="196"/>
      <c r="ELY447" s="196"/>
      <c r="ELZ447" s="196"/>
      <c r="EMA447" s="196"/>
      <c r="EMB447" s="196"/>
      <c r="EMC447" s="196"/>
      <c r="EMD447" s="196"/>
      <c r="EME447" s="196"/>
      <c r="EMF447" s="196"/>
      <c r="EMG447" s="196"/>
      <c r="EMH447" s="196"/>
      <c r="EMI447" s="196"/>
      <c r="EMJ447" s="196"/>
      <c r="EMK447" s="196"/>
      <c r="EML447" s="196"/>
      <c r="EMM447" s="196"/>
      <c r="EMN447" s="196"/>
      <c r="EMO447" s="196"/>
      <c r="EMP447" s="196"/>
      <c r="EMQ447" s="196"/>
      <c r="EMR447" s="196"/>
      <c r="EMS447" s="196"/>
      <c r="EMT447" s="196"/>
      <c r="EMU447" s="196"/>
      <c r="EMV447" s="196"/>
      <c r="EMW447" s="196"/>
      <c r="EMX447" s="196"/>
      <c r="EMY447" s="196"/>
      <c r="EMZ447" s="196"/>
      <c r="ENA447" s="196"/>
      <c r="ENB447" s="196"/>
      <c r="ENC447" s="196"/>
      <c r="END447" s="196"/>
      <c r="ENE447" s="196"/>
      <c r="ENF447" s="196"/>
      <c r="ENG447" s="196"/>
      <c r="ENH447" s="196"/>
      <c r="ENI447" s="196"/>
      <c r="ENJ447" s="196"/>
      <c r="ENK447" s="196"/>
      <c r="ENL447" s="196"/>
      <c r="ENM447" s="196"/>
      <c r="ENN447" s="196"/>
      <c r="ENO447" s="196"/>
      <c r="ENP447" s="196"/>
      <c r="ENQ447" s="196"/>
      <c r="ENR447" s="196"/>
      <c r="ENS447" s="196"/>
      <c r="ENT447" s="196"/>
      <c r="ENU447" s="196"/>
      <c r="ENV447" s="196"/>
      <c r="ENW447" s="196"/>
      <c r="ENX447" s="196"/>
      <c r="ENY447" s="196"/>
      <c r="ENZ447" s="196"/>
      <c r="EOA447" s="196"/>
      <c r="EOB447" s="196"/>
      <c r="EOC447" s="196"/>
      <c r="EOD447" s="196"/>
      <c r="EOE447" s="196"/>
      <c r="EOF447" s="196"/>
      <c r="EOG447" s="196"/>
      <c r="EOH447" s="196"/>
      <c r="EOI447" s="196"/>
      <c r="EOJ447" s="196"/>
      <c r="EOK447" s="196"/>
      <c r="EOL447" s="196"/>
      <c r="EOM447" s="196"/>
      <c r="EON447" s="196"/>
      <c r="EOO447" s="196"/>
      <c r="EOP447" s="196"/>
      <c r="EOQ447" s="196"/>
      <c r="EOR447" s="196"/>
      <c r="EOS447" s="196"/>
      <c r="EOT447" s="196"/>
      <c r="EOU447" s="196"/>
      <c r="EOV447" s="196"/>
      <c r="EOW447" s="196"/>
      <c r="EOX447" s="196"/>
      <c r="EOY447" s="196"/>
      <c r="EOZ447" s="196"/>
      <c r="EPA447" s="196"/>
      <c r="EPB447" s="196"/>
      <c r="EPC447" s="196"/>
      <c r="EPD447" s="196"/>
      <c r="EPE447" s="196"/>
      <c r="EPF447" s="196"/>
      <c r="EPG447" s="196"/>
      <c r="EPH447" s="196"/>
      <c r="EPI447" s="196"/>
      <c r="EPJ447" s="196"/>
      <c r="EPK447" s="196"/>
      <c r="EPL447" s="196"/>
      <c r="EPM447" s="196"/>
      <c r="EPN447" s="196"/>
      <c r="EPO447" s="196"/>
      <c r="EPP447" s="196"/>
      <c r="EPQ447" s="196"/>
      <c r="EPR447" s="196"/>
      <c r="EPS447" s="196"/>
      <c r="EPT447" s="196"/>
      <c r="EPU447" s="196"/>
      <c r="EPV447" s="196"/>
      <c r="EPW447" s="196"/>
      <c r="EPX447" s="196"/>
      <c r="EPY447" s="196"/>
      <c r="EPZ447" s="196"/>
      <c r="EQA447" s="196"/>
      <c r="EQB447" s="196"/>
      <c r="EQC447" s="196"/>
      <c r="EQD447" s="196"/>
      <c r="EQE447" s="196"/>
      <c r="EQF447" s="196"/>
      <c r="EQG447" s="196"/>
      <c r="EQH447" s="196"/>
      <c r="EQI447" s="196"/>
      <c r="EQJ447" s="196"/>
      <c r="EQK447" s="196"/>
      <c r="EQL447" s="196"/>
      <c r="EQM447" s="196"/>
      <c r="EQN447" s="196"/>
      <c r="EQO447" s="196"/>
      <c r="EQP447" s="196"/>
      <c r="EQQ447" s="196"/>
      <c r="EQR447" s="196"/>
      <c r="EQS447" s="196"/>
      <c r="EQT447" s="196"/>
      <c r="EQU447" s="196"/>
      <c r="EQV447" s="196"/>
      <c r="EQW447" s="196"/>
      <c r="EQX447" s="196"/>
      <c r="EQY447" s="196"/>
      <c r="EQZ447" s="196"/>
      <c r="ERA447" s="196"/>
      <c r="ERB447" s="196"/>
      <c r="ERC447" s="196"/>
      <c r="ERD447" s="196"/>
      <c r="ERE447" s="196"/>
      <c r="ERF447" s="196"/>
      <c r="ERG447" s="196"/>
      <c r="ERH447" s="196"/>
      <c r="ERI447" s="196"/>
      <c r="ERJ447" s="196"/>
      <c r="ERK447" s="196"/>
      <c r="ERL447" s="196"/>
      <c r="ERM447" s="196"/>
      <c r="ERN447" s="196"/>
      <c r="ERO447" s="196"/>
      <c r="ERP447" s="196"/>
      <c r="ERQ447" s="196"/>
      <c r="ERR447" s="196"/>
      <c r="ERS447" s="196"/>
      <c r="ERT447" s="196"/>
      <c r="ERU447" s="196"/>
      <c r="ERV447" s="196"/>
      <c r="ERW447" s="196"/>
      <c r="ERX447" s="196"/>
      <c r="ERY447" s="196"/>
      <c r="ERZ447" s="196"/>
      <c r="ESA447" s="196"/>
      <c r="ESB447" s="196"/>
      <c r="ESC447" s="196"/>
      <c r="ESD447" s="196"/>
      <c r="ESE447" s="196"/>
      <c r="ESF447" s="196"/>
      <c r="ESG447" s="196"/>
      <c r="ESH447" s="196"/>
      <c r="ESI447" s="196"/>
      <c r="ESJ447" s="196"/>
      <c r="ESK447" s="196"/>
      <c r="ESL447" s="196"/>
      <c r="ESM447" s="196"/>
      <c r="ESN447" s="196"/>
      <c r="ESO447" s="196"/>
      <c r="ESP447" s="196"/>
      <c r="ESQ447" s="196"/>
      <c r="ESR447" s="196"/>
      <c r="ESS447" s="196"/>
      <c r="EST447" s="196"/>
      <c r="ESU447" s="196"/>
      <c r="ESV447" s="196"/>
      <c r="ESW447" s="196"/>
      <c r="ESX447" s="196"/>
      <c r="ESY447" s="196"/>
      <c r="ESZ447" s="196"/>
      <c r="ETA447" s="196"/>
      <c r="ETB447" s="196"/>
      <c r="ETC447" s="196"/>
      <c r="ETD447" s="196"/>
      <c r="ETE447" s="196"/>
      <c r="ETF447" s="196"/>
      <c r="ETG447" s="196"/>
      <c r="ETH447" s="196"/>
      <c r="ETI447" s="196"/>
      <c r="ETJ447" s="196"/>
      <c r="ETK447" s="196"/>
      <c r="ETL447" s="196"/>
      <c r="ETM447" s="196"/>
      <c r="ETN447" s="196"/>
      <c r="ETO447" s="196"/>
      <c r="ETP447" s="196"/>
      <c r="ETQ447" s="196"/>
      <c r="ETR447" s="196"/>
      <c r="ETS447" s="196"/>
      <c r="ETT447" s="196"/>
      <c r="ETU447" s="196"/>
      <c r="ETV447" s="196"/>
      <c r="ETW447" s="196"/>
      <c r="ETX447" s="196"/>
      <c r="ETY447" s="196"/>
      <c r="ETZ447" s="196"/>
      <c r="EUA447" s="196"/>
      <c r="EUB447" s="196"/>
      <c r="EUC447" s="196"/>
      <c r="EUD447" s="196"/>
      <c r="EUE447" s="196"/>
      <c r="EUF447" s="196"/>
      <c r="EUG447" s="196"/>
      <c r="EUH447" s="196"/>
      <c r="EUI447" s="196"/>
      <c r="EUJ447" s="196"/>
      <c r="EUK447" s="196"/>
      <c r="EUL447" s="196"/>
      <c r="EUM447" s="196"/>
      <c r="EUN447" s="196"/>
      <c r="EUO447" s="196"/>
      <c r="EUP447" s="196"/>
      <c r="EUQ447" s="196"/>
      <c r="EUR447" s="196"/>
      <c r="EUS447" s="196"/>
      <c r="EUT447" s="196"/>
      <c r="EUU447" s="196"/>
      <c r="EUV447" s="196"/>
      <c r="EUW447" s="196"/>
      <c r="EUX447" s="196"/>
      <c r="EUY447" s="196"/>
      <c r="EUZ447" s="196"/>
      <c r="EVA447" s="196"/>
      <c r="EVB447" s="196"/>
      <c r="EVC447" s="196"/>
      <c r="EVD447" s="196"/>
      <c r="EVE447" s="196"/>
      <c r="EVF447" s="196"/>
      <c r="EVG447" s="196"/>
      <c r="EVH447" s="196"/>
      <c r="EVI447" s="196"/>
      <c r="EVJ447" s="196"/>
      <c r="EVK447" s="196"/>
      <c r="EVL447" s="196"/>
      <c r="EVM447" s="196"/>
      <c r="EVN447" s="196"/>
      <c r="EVO447" s="196"/>
      <c r="EVP447" s="196"/>
      <c r="EVQ447" s="196"/>
      <c r="EVR447" s="196"/>
      <c r="EVS447" s="196"/>
      <c r="EVT447" s="196"/>
      <c r="EVU447" s="196"/>
      <c r="EVV447" s="196"/>
      <c r="EVW447" s="196"/>
      <c r="EVX447" s="196"/>
      <c r="EVY447" s="196"/>
      <c r="EVZ447" s="196"/>
      <c r="EWA447" s="196"/>
      <c r="EWB447" s="196"/>
      <c r="EWC447" s="196"/>
      <c r="EWD447" s="196"/>
      <c r="EWE447" s="196"/>
      <c r="EWF447" s="196"/>
      <c r="EWG447" s="196"/>
      <c r="EWH447" s="196"/>
      <c r="EWI447" s="196"/>
      <c r="EWJ447" s="196"/>
      <c r="EWK447" s="196"/>
      <c r="EWL447" s="196"/>
      <c r="EWM447" s="196"/>
      <c r="EWN447" s="196"/>
      <c r="EWO447" s="196"/>
      <c r="EWP447" s="196"/>
      <c r="EWQ447" s="196"/>
      <c r="EWR447" s="196"/>
      <c r="EWS447" s="196"/>
      <c r="EWT447" s="196"/>
      <c r="EWU447" s="196"/>
      <c r="EWV447" s="196"/>
      <c r="EWW447" s="196"/>
      <c r="EWX447" s="196"/>
      <c r="EWY447" s="196"/>
      <c r="EWZ447" s="196"/>
      <c r="EXA447" s="196"/>
      <c r="EXB447" s="196"/>
      <c r="EXC447" s="196"/>
      <c r="EXD447" s="196"/>
      <c r="EXE447" s="196"/>
      <c r="EXF447" s="196"/>
      <c r="EXG447" s="196"/>
      <c r="EXH447" s="196"/>
      <c r="EXI447" s="196"/>
      <c r="EXJ447" s="196"/>
      <c r="EXK447" s="196"/>
      <c r="EXL447" s="196"/>
      <c r="EXM447" s="196"/>
      <c r="EXN447" s="196"/>
      <c r="EXO447" s="196"/>
      <c r="EXP447" s="196"/>
      <c r="EXQ447" s="196"/>
      <c r="EXR447" s="196"/>
      <c r="EXS447" s="196"/>
      <c r="EXT447" s="196"/>
      <c r="EXU447" s="196"/>
      <c r="EXV447" s="196"/>
      <c r="EXW447" s="196"/>
      <c r="EXX447" s="196"/>
      <c r="EXY447" s="196"/>
      <c r="EXZ447" s="196"/>
      <c r="EYA447" s="196"/>
      <c r="EYB447" s="196"/>
      <c r="EYC447" s="196"/>
      <c r="EYD447" s="196"/>
      <c r="EYE447" s="196"/>
      <c r="EYF447" s="196"/>
      <c r="EYG447" s="196"/>
      <c r="EYH447" s="196"/>
      <c r="EYI447" s="196"/>
      <c r="EYJ447" s="196"/>
      <c r="EYK447" s="196"/>
      <c r="EYL447" s="196"/>
      <c r="EYM447" s="196"/>
      <c r="EYN447" s="196"/>
      <c r="EYO447" s="196"/>
      <c r="EYP447" s="196"/>
      <c r="EYQ447" s="196"/>
      <c r="EYR447" s="196"/>
      <c r="EYS447" s="196"/>
      <c r="EYT447" s="196"/>
      <c r="EYU447" s="196"/>
      <c r="EYV447" s="196"/>
      <c r="EYW447" s="196"/>
      <c r="EYX447" s="196"/>
      <c r="EYY447" s="196"/>
      <c r="EYZ447" s="196"/>
      <c r="EZA447" s="196"/>
      <c r="EZB447" s="196"/>
      <c r="EZC447" s="196"/>
      <c r="EZD447" s="196"/>
      <c r="EZE447" s="196"/>
      <c r="EZF447" s="196"/>
      <c r="EZG447" s="196"/>
      <c r="EZH447" s="196"/>
      <c r="EZI447" s="196"/>
      <c r="EZJ447" s="196"/>
      <c r="EZK447" s="196"/>
      <c r="EZL447" s="196"/>
      <c r="EZM447" s="196"/>
      <c r="EZN447" s="196"/>
      <c r="EZO447" s="196"/>
      <c r="EZP447" s="196"/>
      <c r="EZQ447" s="196"/>
      <c r="EZR447" s="196"/>
      <c r="EZS447" s="196"/>
      <c r="EZT447" s="196"/>
      <c r="EZU447" s="196"/>
      <c r="EZV447" s="196"/>
      <c r="EZW447" s="196"/>
      <c r="EZX447" s="196"/>
      <c r="EZY447" s="196"/>
      <c r="EZZ447" s="196"/>
      <c r="FAA447" s="196"/>
      <c r="FAB447" s="196"/>
      <c r="FAC447" s="196"/>
      <c r="FAD447" s="196"/>
      <c r="FAE447" s="196"/>
      <c r="FAF447" s="196"/>
      <c r="FAG447" s="196"/>
      <c r="FAH447" s="196"/>
      <c r="FAI447" s="196"/>
      <c r="FAJ447" s="196"/>
      <c r="FAK447" s="196"/>
      <c r="FAL447" s="196"/>
      <c r="FAM447" s="196"/>
      <c r="FAN447" s="196"/>
      <c r="FAO447" s="196"/>
      <c r="FAP447" s="196"/>
      <c r="FAQ447" s="196"/>
      <c r="FAR447" s="196"/>
      <c r="FAS447" s="196"/>
      <c r="FAT447" s="196"/>
      <c r="FAU447" s="196"/>
      <c r="FAV447" s="196"/>
      <c r="FAW447" s="196"/>
      <c r="FAX447" s="196"/>
      <c r="FAY447" s="196"/>
      <c r="FAZ447" s="196"/>
      <c r="FBA447" s="196"/>
      <c r="FBB447" s="196"/>
      <c r="FBC447" s="196"/>
      <c r="FBD447" s="196"/>
      <c r="FBE447" s="196"/>
      <c r="FBF447" s="196"/>
      <c r="FBG447" s="196"/>
      <c r="FBH447" s="196"/>
      <c r="FBI447" s="196"/>
      <c r="FBJ447" s="196"/>
      <c r="FBK447" s="196"/>
      <c r="FBL447" s="196"/>
      <c r="FBM447" s="196"/>
      <c r="FBN447" s="196"/>
      <c r="FBO447" s="196"/>
      <c r="FBP447" s="196"/>
      <c r="FBQ447" s="196"/>
      <c r="FBR447" s="196"/>
      <c r="FBS447" s="196"/>
      <c r="FBT447" s="196"/>
      <c r="FBU447" s="196"/>
      <c r="FBV447" s="196"/>
      <c r="FBW447" s="196"/>
      <c r="FBX447" s="196"/>
      <c r="FBY447" s="196"/>
      <c r="FBZ447" s="196"/>
      <c r="FCA447" s="196"/>
      <c r="FCB447" s="196"/>
      <c r="FCC447" s="196"/>
      <c r="FCD447" s="196"/>
      <c r="FCE447" s="196"/>
      <c r="FCF447" s="196"/>
      <c r="FCG447" s="196"/>
      <c r="FCH447" s="196"/>
      <c r="FCI447" s="196"/>
      <c r="FCJ447" s="196"/>
      <c r="FCK447" s="196"/>
      <c r="FCL447" s="196"/>
      <c r="FCM447" s="196"/>
      <c r="FCN447" s="196"/>
      <c r="FCO447" s="196"/>
      <c r="FCP447" s="196"/>
      <c r="FCQ447" s="196"/>
      <c r="FCR447" s="196"/>
      <c r="FCS447" s="196"/>
      <c r="FCT447" s="196"/>
      <c r="FCU447" s="196"/>
      <c r="FCV447" s="196"/>
      <c r="FCW447" s="196"/>
      <c r="FCX447" s="196"/>
      <c r="FCY447" s="196"/>
      <c r="FCZ447" s="196"/>
      <c r="FDA447" s="196"/>
      <c r="FDB447" s="196"/>
      <c r="FDC447" s="196"/>
      <c r="FDD447" s="196"/>
      <c r="FDE447" s="196"/>
      <c r="FDF447" s="196"/>
      <c r="FDG447" s="196"/>
      <c r="FDH447" s="196"/>
      <c r="FDI447" s="196"/>
      <c r="FDJ447" s="196"/>
      <c r="FDK447" s="196"/>
      <c r="FDL447" s="196"/>
      <c r="FDM447" s="196"/>
      <c r="FDN447" s="196"/>
      <c r="FDO447" s="196"/>
      <c r="FDP447" s="196"/>
      <c r="FDQ447" s="196"/>
      <c r="FDR447" s="196"/>
      <c r="FDS447" s="196"/>
      <c r="FDT447" s="196"/>
      <c r="FDU447" s="196"/>
      <c r="FDV447" s="196"/>
      <c r="FDW447" s="196"/>
      <c r="FDX447" s="196"/>
      <c r="FDY447" s="196"/>
      <c r="FDZ447" s="196"/>
      <c r="FEA447" s="196"/>
      <c r="FEB447" s="196"/>
      <c r="FEC447" s="196"/>
      <c r="FED447" s="196"/>
      <c r="FEE447" s="196"/>
      <c r="FEF447" s="196"/>
      <c r="FEG447" s="196"/>
      <c r="FEH447" s="196"/>
      <c r="FEI447" s="196"/>
      <c r="FEJ447" s="196"/>
      <c r="FEK447" s="196"/>
      <c r="FEL447" s="196"/>
      <c r="FEM447" s="196"/>
      <c r="FEN447" s="196"/>
      <c r="FEO447" s="196"/>
      <c r="FEP447" s="196"/>
      <c r="FEQ447" s="196"/>
      <c r="FER447" s="196"/>
      <c r="FES447" s="196"/>
      <c r="FET447" s="196"/>
      <c r="FEU447" s="196"/>
      <c r="FEV447" s="196"/>
      <c r="FEW447" s="196"/>
      <c r="FEX447" s="196"/>
      <c r="FEY447" s="196"/>
      <c r="FEZ447" s="196"/>
      <c r="FFA447" s="196"/>
      <c r="FFB447" s="196"/>
      <c r="FFC447" s="196"/>
      <c r="FFD447" s="196"/>
      <c r="FFE447" s="196"/>
      <c r="FFF447" s="196"/>
      <c r="FFG447" s="196"/>
      <c r="FFH447" s="196"/>
      <c r="FFI447" s="196"/>
      <c r="FFJ447" s="196"/>
      <c r="FFK447" s="196"/>
      <c r="FFL447" s="196"/>
      <c r="FFM447" s="196"/>
      <c r="FFN447" s="196"/>
      <c r="FFO447" s="196"/>
      <c r="FFP447" s="196"/>
      <c r="FFQ447" s="196"/>
      <c r="FFR447" s="196"/>
      <c r="FFS447" s="196"/>
      <c r="FFT447" s="196"/>
      <c r="FFU447" s="196"/>
      <c r="FFV447" s="196"/>
      <c r="FFW447" s="196"/>
      <c r="FFX447" s="196"/>
      <c r="FFY447" s="196"/>
      <c r="FFZ447" s="196"/>
      <c r="FGA447" s="196"/>
      <c r="FGB447" s="196"/>
      <c r="FGC447" s="196"/>
      <c r="FGD447" s="196"/>
      <c r="FGE447" s="196"/>
      <c r="FGF447" s="196"/>
      <c r="FGG447" s="196"/>
      <c r="FGH447" s="196"/>
      <c r="FGI447" s="196"/>
      <c r="FGJ447" s="196"/>
      <c r="FGK447" s="196"/>
      <c r="FGL447" s="196"/>
      <c r="FGM447" s="196"/>
      <c r="FGN447" s="196"/>
      <c r="FGO447" s="196"/>
      <c r="FGP447" s="196"/>
      <c r="FGQ447" s="196"/>
      <c r="FGR447" s="196"/>
      <c r="FGS447" s="196"/>
      <c r="FGT447" s="196"/>
      <c r="FGU447" s="196"/>
      <c r="FGV447" s="196"/>
      <c r="FGW447" s="196"/>
      <c r="FGX447" s="196"/>
      <c r="FGY447" s="196"/>
      <c r="FGZ447" s="196"/>
      <c r="FHA447" s="196"/>
      <c r="FHB447" s="196"/>
      <c r="FHC447" s="196"/>
      <c r="FHD447" s="196"/>
      <c r="FHE447" s="196"/>
      <c r="FHF447" s="196"/>
      <c r="FHG447" s="196"/>
      <c r="FHH447" s="196"/>
      <c r="FHI447" s="196"/>
      <c r="FHJ447" s="196"/>
      <c r="FHK447" s="196"/>
      <c r="FHL447" s="196"/>
      <c r="FHM447" s="196"/>
      <c r="FHN447" s="196"/>
      <c r="FHO447" s="196"/>
      <c r="FHP447" s="196"/>
      <c r="FHQ447" s="196"/>
      <c r="FHR447" s="196"/>
      <c r="FHS447" s="196"/>
      <c r="FHT447" s="196"/>
      <c r="FHU447" s="196"/>
      <c r="FHV447" s="196"/>
      <c r="FHW447" s="196"/>
      <c r="FHX447" s="196"/>
      <c r="FHY447" s="196"/>
      <c r="FHZ447" s="196"/>
      <c r="FIA447" s="196"/>
      <c r="FIB447" s="196"/>
      <c r="FIC447" s="196"/>
      <c r="FID447" s="196"/>
      <c r="FIE447" s="196"/>
      <c r="FIF447" s="196"/>
      <c r="FIG447" s="196"/>
      <c r="FIH447" s="196"/>
      <c r="FII447" s="196"/>
      <c r="FIJ447" s="196"/>
      <c r="FIK447" s="196"/>
      <c r="FIL447" s="196"/>
      <c r="FIM447" s="196"/>
      <c r="FIN447" s="196"/>
      <c r="FIO447" s="196"/>
      <c r="FIP447" s="196"/>
      <c r="FIQ447" s="196"/>
      <c r="FIR447" s="196"/>
      <c r="FIS447" s="196"/>
      <c r="FIT447" s="196"/>
      <c r="FIU447" s="196"/>
      <c r="FIV447" s="196"/>
      <c r="FIW447" s="196"/>
      <c r="FIX447" s="196"/>
      <c r="FIY447" s="196"/>
      <c r="FIZ447" s="196"/>
      <c r="FJA447" s="196"/>
      <c r="FJB447" s="196"/>
      <c r="FJC447" s="196"/>
      <c r="FJD447" s="196"/>
      <c r="FJE447" s="196"/>
      <c r="FJF447" s="196"/>
      <c r="FJG447" s="196"/>
      <c r="FJH447" s="196"/>
      <c r="FJI447" s="196"/>
      <c r="FJJ447" s="196"/>
      <c r="FJK447" s="196"/>
      <c r="FJL447" s="196"/>
      <c r="FJM447" s="196"/>
      <c r="FJN447" s="196"/>
      <c r="FJO447" s="196"/>
      <c r="FJP447" s="196"/>
      <c r="FJQ447" s="196"/>
      <c r="FJR447" s="196"/>
      <c r="FJS447" s="196"/>
      <c r="FJT447" s="196"/>
      <c r="FJU447" s="196"/>
      <c r="FJV447" s="196"/>
      <c r="FJW447" s="196"/>
      <c r="FJX447" s="196"/>
      <c r="FJY447" s="196"/>
      <c r="FJZ447" s="196"/>
      <c r="FKA447" s="196"/>
      <c r="FKB447" s="196"/>
      <c r="FKC447" s="196"/>
      <c r="FKD447" s="196"/>
      <c r="FKE447" s="196"/>
      <c r="FKF447" s="196"/>
      <c r="FKG447" s="196"/>
      <c r="FKH447" s="196"/>
      <c r="FKI447" s="196"/>
      <c r="FKJ447" s="196"/>
      <c r="FKK447" s="196"/>
      <c r="FKL447" s="196"/>
      <c r="FKM447" s="196"/>
      <c r="FKN447" s="196"/>
      <c r="FKO447" s="196"/>
      <c r="FKP447" s="196"/>
      <c r="FKQ447" s="196"/>
      <c r="FKR447" s="196"/>
      <c r="FKS447" s="196"/>
      <c r="FKT447" s="196"/>
      <c r="FKU447" s="196"/>
      <c r="FKV447" s="196"/>
      <c r="FKW447" s="196"/>
      <c r="FKX447" s="196"/>
      <c r="FKY447" s="196"/>
      <c r="FKZ447" s="196"/>
      <c r="FLA447" s="196"/>
      <c r="FLB447" s="196"/>
      <c r="FLC447" s="196"/>
      <c r="FLD447" s="196"/>
      <c r="FLE447" s="196"/>
      <c r="FLF447" s="196"/>
      <c r="FLG447" s="196"/>
      <c r="FLH447" s="196"/>
      <c r="FLI447" s="196"/>
      <c r="FLJ447" s="196"/>
      <c r="FLK447" s="196"/>
      <c r="FLL447" s="196"/>
      <c r="FLM447" s="196"/>
      <c r="FLN447" s="196"/>
      <c r="FLO447" s="196"/>
      <c r="FLP447" s="196"/>
      <c r="FLQ447" s="196"/>
      <c r="FLR447" s="196"/>
      <c r="FLS447" s="196"/>
      <c r="FLT447" s="196"/>
      <c r="FLU447" s="196"/>
      <c r="FLV447" s="196"/>
      <c r="FLW447" s="196"/>
      <c r="FLX447" s="196"/>
      <c r="FLY447" s="196"/>
      <c r="FLZ447" s="196"/>
      <c r="FMA447" s="196"/>
      <c r="FMB447" s="196"/>
      <c r="FMC447" s="196"/>
      <c r="FMD447" s="196"/>
      <c r="FME447" s="196"/>
      <c r="FMF447" s="196"/>
      <c r="FMG447" s="196"/>
      <c r="FMH447" s="196"/>
      <c r="FMI447" s="196"/>
      <c r="FMJ447" s="196"/>
      <c r="FMK447" s="196"/>
      <c r="FML447" s="196"/>
      <c r="FMM447" s="196"/>
      <c r="FMN447" s="196"/>
      <c r="FMO447" s="196"/>
      <c r="FMP447" s="196"/>
      <c r="FMQ447" s="196"/>
      <c r="FMR447" s="196"/>
      <c r="FMS447" s="196"/>
      <c r="FMT447" s="196"/>
      <c r="FMU447" s="196"/>
      <c r="FMV447" s="196"/>
      <c r="FMW447" s="196"/>
      <c r="FMX447" s="196"/>
      <c r="FMY447" s="196"/>
      <c r="FMZ447" s="196"/>
      <c r="FNA447" s="196"/>
      <c r="FNB447" s="196"/>
      <c r="FNC447" s="196"/>
      <c r="FND447" s="196"/>
      <c r="FNE447" s="196"/>
      <c r="FNF447" s="196"/>
      <c r="FNG447" s="196"/>
      <c r="FNH447" s="196"/>
      <c r="FNI447" s="196"/>
      <c r="FNJ447" s="196"/>
      <c r="FNK447" s="196"/>
      <c r="FNL447" s="196"/>
      <c r="FNM447" s="196"/>
      <c r="FNN447" s="196"/>
      <c r="FNO447" s="196"/>
      <c r="FNP447" s="196"/>
      <c r="FNQ447" s="196"/>
      <c r="FNR447" s="196"/>
      <c r="FNS447" s="196"/>
      <c r="FNT447" s="196"/>
      <c r="FNU447" s="196"/>
      <c r="FNV447" s="196"/>
      <c r="FNW447" s="196"/>
      <c r="FNX447" s="196"/>
      <c r="FNY447" s="196"/>
      <c r="FNZ447" s="196"/>
      <c r="FOA447" s="196"/>
      <c r="FOB447" s="196"/>
      <c r="FOC447" s="196"/>
      <c r="FOD447" s="196"/>
      <c r="FOE447" s="196"/>
      <c r="FOF447" s="196"/>
      <c r="FOG447" s="196"/>
      <c r="FOH447" s="196"/>
      <c r="FOI447" s="196"/>
      <c r="FOJ447" s="196"/>
      <c r="FOK447" s="196"/>
      <c r="FOL447" s="196"/>
      <c r="FOM447" s="196"/>
      <c r="FON447" s="196"/>
      <c r="FOO447" s="196"/>
      <c r="FOP447" s="196"/>
      <c r="FOQ447" s="196"/>
      <c r="FOR447" s="196"/>
      <c r="FOS447" s="196"/>
      <c r="FOT447" s="196"/>
      <c r="FOU447" s="196"/>
      <c r="FOV447" s="196"/>
      <c r="FOW447" s="196"/>
      <c r="FOX447" s="196"/>
      <c r="FOY447" s="196"/>
      <c r="FOZ447" s="196"/>
      <c r="FPA447" s="196"/>
      <c r="FPB447" s="196"/>
      <c r="FPC447" s="196"/>
      <c r="FPD447" s="196"/>
      <c r="FPE447" s="196"/>
      <c r="FPF447" s="196"/>
      <c r="FPG447" s="196"/>
      <c r="FPH447" s="196"/>
      <c r="FPI447" s="196"/>
      <c r="FPJ447" s="196"/>
      <c r="FPK447" s="196"/>
      <c r="FPL447" s="196"/>
      <c r="FPM447" s="196"/>
      <c r="FPN447" s="196"/>
      <c r="FPO447" s="196"/>
      <c r="FPP447" s="196"/>
      <c r="FPQ447" s="196"/>
      <c r="FPR447" s="196"/>
      <c r="FPS447" s="196"/>
      <c r="FPT447" s="196"/>
      <c r="FPU447" s="196"/>
      <c r="FPV447" s="196"/>
      <c r="FPW447" s="196"/>
      <c r="FPX447" s="196"/>
      <c r="FPY447" s="196"/>
      <c r="FPZ447" s="196"/>
      <c r="FQA447" s="196"/>
      <c r="FQB447" s="196"/>
      <c r="FQC447" s="196"/>
      <c r="FQD447" s="196"/>
      <c r="FQE447" s="196"/>
      <c r="FQF447" s="196"/>
      <c r="FQG447" s="196"/>
      <c r="FQH447" s="196"/>
      <c r="FQI447" s="196"/>
      <c r="FQJ447" s="196"/>
      <c r="FQK447" s="196"/>
      <c r="FQL447" s="196"/>
      <c r="FQM447" s="196"/>
      <c r="FQN447" s="196"/>
      <c r="FQO447" s="196"/>
      <c r="FQP447" s="196"/>
      <c r="FQQ447" s="196"/>
      <c r="FQR447" s="196"/>
      <c r="FQS447" s="196"/>
      <c r="FQT447" s="196"/>
      <c r="FQU447" s="196"/>
      <c r="FQV447" s="196"/>
      <c r="FQW447" s="196"/>
      <c r="FQX447" s="196"/>
      <c r="FQY447" s="196"/>
      <c r="FQZ447" s="196"/>
      <c r="FRA447" s="196"/>
      <c r="FRB447" s="196"/>
      <c r="FRC447" s="196"/>
      <c r="FRD447" s="196"/>
      <c r="FRE447" s="196"/>
      <c r="FRF447" s="196"/>
      <c r="FRG447" s="196"/>
      <c r="FRH447" s="196"/>
      <c r="FRI447" s="196"/>
      <c r="FRJ447" s="196"/>
      <c r="FRK447" s="196"/>
      <c r="FRL447" s="196"/>
      <c r="FRM447" s="196"/>
      <c r="FRN447" s="196"/>
      <c r="FRO447" s="196"/>
      <c r="FRP447" s="196"/>
      <c r="FRQ447" s="196"/>
      <c r="FRR447" s="196"/>
      <c r="FRS447" s="196"/>
      <c r="FRT447" s="196"/>
      <c r="FRU447" s="196"/>
      <c r="FRV447" s="196"/>
      <c r="FRW447" s="196"/>
      <c r="FRX447" s="196"/>
      <c r="FRY447" s="196"/>
      <c r="FRZ447" s="196"/>
      <c r="FSA447" s="196"/>
      <c r="FSB447" s="196"/>
      <c r="FSC447" s="196"/>
      <c r="FSD447" s="196"/>
      <c r="FSE447" s="196"/>
      <c r="FSF447" s="196"/>
      <c r="FSG447" s="196"/>
      <c r="FSH447" s="196"/>
      <c r="FSI447" s="196"/>
      <c r="FSJ447" s="196"/>
      <c r="FSK447" s="196"/>
      <c r="FSL447" s="196"/>
      <c r="FSM447" s="196"/>
      <c r="FSN447" s="196"/>
      <c r="FSO447" s="196"/>
      <c r="FSP447" s="196"/>
      <c r="FSQ447" s="196"/>
      <c r="FSR447" s="196"/>
      <c r="FSS447" s="196"/>
      <c r="FST447" s="196"/>
      <c r="FSU447" s="196"/>
      <c r="FSV447" s="196"/>
      <c r="FSW447" s="196"/>
      <c r="FSX447" s="196"/>
      <c r="FSY447" s="196"/>
      <c r="FSZ447" s="196"/>
      <c r="FTA447" s="196"/>
      <c r="FTB447" s="196"/>
      <c r="FTC447" s="196"/>
      <c r="FTD447" s="196"/>
      <c r="FTE447" s="196"/>
      <c r="FTF447" s="196"/>
      <c r="FTG447" s="196"/>
      <c r="FTH447" s="196"/>
      <c r="FTI447" s="196"/>
      <c r="FTJ447" s="196"/>
      <c r="FTK447" s="196"/>
      <c r="FTL447" s="196"/>
      <c r="FTM447" s="196"/>
      <c r="FTN447" s="196"/>
      <c r="FTO447" s="196"/>
      <c r="FTP447" s="196"/>
      <c r="FTQ447" s="196"/>
      <c r="FTR447" s="196"/>
      <c r="FTS447" s="196"/>
      <c r="FTT447" s="196"/>
      <c r="FTU447" s="196"/>
      <c r="FTV447" s="196"/>
      <c r="FTW447" s="196"/>
      <c r="FTX447" s="196"/>
      <c r="FTY447" s="196"/>
      <c r="FTZ447" s="196"/>
      <c r="FUA447" s="196"/>
      <c r="FUB447" s="196"/>
      <c r="FUC447" s="196"/>
      <c r="FUD447" s="196"/>
      <c r="FUE447" s="196"/>
      <c r="FUF447" s="196"/>
      <c r="FUG447" s="196"/>
      <c r="FUH447" s="196"/>
      <c r="FUI447" s="196"/>
      <c r="FUJ447" s="196"/>
      <c r="FUK447" s="196"/>
      <c r="FUL447" s="196"/>
      <c r="FUM447" s="196"/>
      <c r="FUN447" s="196"/>
      <c r="FUO447" s="196"/>
      <c r="FUP447" s="196"/>
      <c r="FUQ447" s="196"/>
      <c r="FUR447" s="196"/>
      <c r="FUS447" s="196"/>
      <c r="FUT447" s="196"/>
      <c r="FUU447" s="196"/>
      <c r="FUV447" s="196"/>
      <c r="FUW447" s="196"/>
      <c r="FUX447" s="196"/>
      <c r="FUY447" s="196"/>
      <c r="FUZ447" s="196"/>
      <c r="FVA447" s="196"/>
      <c r="FVB447" s="196"/>
      <c r="FVC447" s="196"/>
      <c r="FVD447" s="196"/>
      <c r="FVE447" s="196"/>
      <c r="FVF447" s="196"/>
      <c r="FVG447" s="196"/>
      <c r="FVH447" s="196"/>
      <c r="FVI447" s="196"/>
      <c r="FVJ447" s="196"/>
      <c r="FVK447" s="196"/>
      <c r="FVL447" s="196"/>
      <c r="FVM447" s="196"/>
      <c r="FVN447" s="196"/>
      <c r="FVO447" s="196"/>
      <c r="FVP447" s="196"/>
      <c r="FVQ447" s="196"/>
      <c r="FVR447" s="196"/>
      <c r="FVS447" s="196"/>
      <c r="FVT447" s="196"/>
      <c r="FVU447" s="196"/>
      <c r="FVV447" s="196"/>
      <c r="FVW447" s="196"/>
      <c r="FVX447" s="196"/>
      <c r="FVY447" s="196"/>
      <c r="FVZ447" s="196"/>
      <c r="FWA447" s="196"/>
      <c r="FWB447" s="196"/>
      <c r="FWC447" s="196"/>
      <c r="FWD447" s="196"/>
      <c r="FWE447" s="196"/>
      <c r="FWF447" s="196"/>
      <c r="FWG447" s="196"/>
      <c r="FWH447" s="196"/>
      <c r="FWI447" s="196"/>
      <c r="FWJ447" s="196"/>
      <c r="FWK447" s="196"/>
      <c r="FWL447" s="196"/>
      <c r="FWM447" s="196"/>
      <c r="FWN447" s="196"/>
      <c r="FWO447" s="196"/>
      <c r="FWP447" s="196"/>
      <c r="FWQ447" s="196"/>
      <c r="FWR447" s="196"/>
      <c r="FWS447" s="196"/>
      <c r="FWT447" s="196"/>
      <c r="FWU447" s="196"/>
      <c r="FWV447" s="196"/>
      <c r="FWW447" s="196"/>
      <c r="FWX447" s="196"/>
      <c r="FWY447" s="196"/>
      <c r="FWZ447" s="196"/>
      <c r="FXA447" s="196"/>
      <c r="FXB447" s="196"/>
      <c r="FXC447" s="196"/>
      <c r="FXD447" s="196"/>
      <c r="FXE447" s="196"/>
      <c r="FXF447" s="196"/>
      <c r="FXG447" s="196"/>
      <c r="FXH447" s="196"/>
      <c r="FXI447" s="196"/>
      <c r="FXJ447" s="196"/>
      <c r="FXK447" s="196"/>
      <c r="FXL447" s="196"/>
      <c r="FXM447" s="196"/>
      <c r="FXN447" s="196"/>
      <c r="FXO447" s="196"/>
      <c r="FXP447" s="196"/>
      <c r="FXQ447" s="196"/>
      <c r="FXR447" s="196"/>
      <c r="FXS447" s="196"/>
      <c r="FXT447" s="196"/>
      <c r="FXU447" s="196"/>
      <c r="FXV447" s="196"/>
      <c r="FXW447" s="196"/>
      <c r="FXX447" s="196"/>
      <c r="FXY447" s="196"/>
      <c r="FXZ447" s="196"/>
      <c r="FYA447" s="196"/>
      <c r="FYB447" s="196"/>
      <c r="FYC447" s="196"/>
      <c r="FYD447" s="196"/>
      <c r="FYE447" s="196"/>
      <c r="FYF447" s="196"/>
      <c r="FYG447" s="196"/>
      <c r="FYH447" s="196"/>
      <c r="FYI447" s="196"/>
      <c r="FYJ447" s="196"/>
      <c r="FYK447" s="196"/>
      <c r="FYL447" s="196"/>
      <c r="FYM447" s="196"/>
      <c r="FYN447" s="196"/>
      <c r="FYO447" s="196"/>
      <c r="FYP447" s="196"/>
      <c r="FYQ447" s="196"/>
      <c r="FYR447" s="196"/>
      <c r="FYS447" s="196"/>
      <c r="FYT447" s="196"/>
      <c r="FYU447" s="196"/>
      <c r="FYV447" s="196"/>
      <c r="FYW447" s="196"/>
      <c r="FYX447" s="196"/>
      <c r="FYY447" s="196"/>
      <c r="FYZ447" s="196"/>
      <c r="FZA447" s="196"/>
      <c r="FZB447" s="196"/>
      <c r="FZC447" s="196"/>
      <c r="FZD447" s="196"/>
      <c r="FZE447" s="196"/>
      <c r="FZF447" s="196"/>
      <c r="FZG447" s="196"/>
      <c r="FZH447" s="196"/>
      <c r="FZI447" s="196"/>
      <c r="FZJ447" s="196"/>
      <c r="FZK447" s="196"/>
      <c r="FZL447" s="196"/>
      <c r="FZM447" s="196"/>
      <c r="FZN447" s="196"/>
      <c r="FZO447" s="196"/>
      <c r="FZP447" s="196"/>
      <c r="FZQ447" s="196"/>
      <c r="FZR447" s="196"/>
      <c r="FZS447" s="196"/>
      <c r="FZT447" s="196"/>
      <c r="FZU447" s="196"/>
      <c r="FZV447" s="196"/>
      <c r="FZW447" s="196"/>
      <c r="FZX447" s="196"/>
      <c r="FZY447" s="196"/>
      <c r="FZZ447" s="196"/>
      <c r="GAA447" s="196"/>
      <c r="GAB447" s="196"/>
      <c r="GAC447" s="196"/>
      <c r="GAD447" s="196"/>
      <c r="GAE447" s="196"/>
      <c r="GAF447" s="196"/>
      <c r="GAG447" s="196"/>
      <c r="GAH447" s="196"/>
      <c r="GAI447" s="196"/>
      <c r="GAJ447" s="196"/>
      <c r="GAK447" s="196"/>
      <c r="GAL447" s="196"/>
      <c r="GAM447" s="196"/>
      <c r="GAN447" s="196"/>
      <c r="GAO447" s="196"/>
      <c r="GAP447" s="196"/>
      <c r="GAQ447" s="196"/>
      <c r="GAR447" s="196"/>
      <c r="GAS447" s="196"/>
      <c r="GAT447" s="196"/>
      <c r="GAU447" s="196"/>
      <c r="GAV447" s="196"/>
      <c r="GAW447" s="196"/>
      <c r="GAX447" s="196"/>
      <c r="GAY447" s="196"/>
      <c r="GAZ447" s="196"/>
      <c r="GBA447" s="196"/>
      <c r="GBB447" s="196"/>
      <c r="GBC447" s="196"/>
      <c r="GBD447" s="196"/>
      <c r="GBE447" s="196"/>
      <c r="GBF447" s="196"/>
      <c r="GBG447" s="196"/>
      <c r="GBH447" s="196"/>
      <c r="GBI447" s="196"/>
      <c r="GBJ447" s="196"/>
      <c r="GBK447" s="196"/>
      <c r="GBL447" s="196"/>
      <c r="GBM447" s="196"/>
      <c r="GBN447" s="196"/>
      <c r="GBO447" s="196"/>
      <c r="GBP447" s="196"/>
      <c r="GBQ447" s="196"/>
      <c r="GBR447" s="196"/>
      <c r="GBS447" s="196"/>
      <c r="GBT447" s="196"/>
      <c r="GBU447" s="196"/>
      <c r="GBV447" s="196"/>
      <c r="GBW447" s="196"/>
      <c r="GBX447" s="196"/>
      <c r="GBY447" s="196"/>
      <c r="GBZ447" s="196"/>
      <c r="GCA447" s="196"/>
      <c r="GCB447" s="196"/>
      <c r="GCC447" s="196"/>
      <c r="GCD447" s="196"/>
      <c r="GCE447" s="196"/>
      <c r="GCF447" s="196"/>
      <c r="GCG447" s="196"/>
      <c r="GCH447" s="196"/>
      <c r="GCI447" s="196"/>
      <c r="GCJ447" s="196"/>
      <c r="GCK447" s="196"/>
      <c r="GCL447" s="196"/>
      <c r="GCM447" s="196"/>
      <c r="GCN447" s="196"/>
      <c r="GCO447" s="196"/>
      <c r="GCP447" s="196"/>
      <c r="GCQ447" s="196"/>
      <c r="GCR447" s="196"/>
      <c r="GCS447" s="196"/>
      <c r="GCT447" s="196"/>
      <c r="GCU447" s="196"/>
      <c r="GCV447" s="196"/>
      <c r="GCW447" s="196"/>
      <c r="GCX447" s="196"/>
      <c r="GCY447" s="196"/>
      <c r="GCZ447" s="196"/>
      <c r="GDA447" s="196"/>
      <c r="GDB447" s="196"/>
      <c r="GDC447" s="196"/>
      <c r="GDD447" s="196"/>
      <c r="GDE447" s="196"/>
      <c r="GDF447" s="196"/>
      <c r="GDG447" s="196"/>
      <c r="GDH447" s="196"/>
      <c r="GDI447" s="196"/>
      <c r="GDJ447" s="196"/>
      <c r="GDK447" s="196"/>
      <c r="GDL447" s="196"/>
      <c r="GDM447" s="196"/>
      <c r="GDN447" s="196"/>
      <c r="GDO447" s="196"/>
      <c r="GDP447" s="196"/>
      <c r="GDQ447" s="196"/>
      <c r="GDR447" s="196"/>
      <c r="GDS447" s="196"/>
      <c r="GDT447" s="196"/>
      <c r="GDU447" s="196"/>
      <c r="GDV447" s="196"/>
      <c r="GDW447" s="196"/>
      <c r="GDX447" s="196"/>
      <c r="GDY447" s="196"/>
      <c r="GDZ447" s="196"/>
      <c r="GEA447" s="196"/>
      <c r="GEB447" s="196"/>
      <c r="GEC447" s="196"/>
      <c r="GED447" s="196"/>
      <c r="GEE447" s="196"/>
      <c r="GEF447" s="196"/>
      <c r="GEG447" s="196"/>
      <c r="GEH447" s="196"/>
      <c r="GEI447" s="196"/>
      <c r="GEJ447" s="196"/>
      <c r="GEK447" s="196"/>
      <c r="GEL447" s="196"/>
      <c r="GEM447" s="196"/>
      <c r="GEN447" s="196"/>
      <c r="GEO447" s="196"/>
      <c r="GEP447" s="196"/>
      <c r="GEQ447" s="196"/>
      <c r="GER447" s="196"/>
      <c r="GES447" s="196"/>
      <c r="GET447" s="196"/>
      <c r="GEU447" s="196"/>
      <c r="GEV447" s="196"/>
      <c r="GEW447" s="196"/>
      <c r="GEX447" s="196"/>
      <c r="GEY447" s="196"/>
      <c r="GEZ447" s="196"/>
      <c r="GFA447" s="196"/>
      <c r="GFB447" s="196"/>
      <c r="GFC447" s="196"/>
      <c r="GFD447" s="196"/>
      <c r="GFE447" s="196"/>
      <c r="GFF447" s="196"/>
      <c r="GFG447" s="196"/>
      <c r="GFH447" s="196"/>
      <c r="GFI447" s="196"/>
      <c r="GFJ447" s="196"/>
      <c r="GFK447" s="196"/>
      <c r="GFL447" s="196"/>
      <c r="GFM447" s="196"/>
      <c r="GFN447" s="196"/>
      <c r="GFO447" s="196"/>
      <c r="GFP447" s="196"/>
      <c r="GFQ447" s="196"/>
      <c r="GFR447" s="196"/>
      <c r="GFS447" s="196"/>
      <c r="GFT447" s="196"/>
      <c r="GFU447" s="196"/>
      <c r="GFV447" s="196"/>
      <c r="GFW447" s="196"/>
      <c r="GFX447" s="196"/>
      <c r="GFY447" s="196"/>
      <c r="GFZ447" s="196"/>
      <c r="GGA447" s="196"/>
      <c r="GGB447" s="196"/>
      <c r="GGC447" s="196"/>
      <c r="GGD447" s="196"/>
      <c r="GGE447" s="196"/>
      <c r="GGF447" s="196"/>
      <c r="GGG447" s="196"/>
      <c r="GGH447" s="196"/>
      <c r="GGI447" s="196"/>
      <c r="GGJ447" s="196"/>
      <c r="GGK447" s="196"/>
      <c r="GGL447" s="196"/>
      <c r="GGM447" s="196"/>
      <c r="GGN447" s="196"/>
      <c r="GGO447" s="196"/>
      <c r="GGP447" s="196"/>
      <c r="GGQ447" s="196"/>
      <c r="GGR447" s="196"/>
      <c r="GGS447" s="196"/>
      <c r="GGT447" s="196"/>
      <c r="GGU447" s="196"/>
      <c r="GGV447" s="196"/>
      <c r="GGW447" s="196"/>
      <c r="GGX447" s="196"/>
      <c r="GGY447" s="196"/>
      <c r="GGZ447" s="196"/>
      <c r="GHA447" s="196"/>
      <c r="GHB447" s="196"/>
      <c r="GHC447" s="196"/>
      <c r="GHD447" s="196"/>
      <c r="GHE447" s="196"/>
      <c r="GHF447" s="196"/>
      <c r="GHG447" s="196"/>
      <c r="GHH447" s="196"/>
      <c r="GHI447" s="196"/>
      <c r="GHJ447" s="196"/>
      <c r="GHK447" s="196"/>
      <c r="GHL447" s="196"/>
      <c r="GHM447" s="196"/>
      <c r="GHN447" s="196"/>
      <c r="GHO447" s="196"/>
      <c r="GHP447" s="196"/>
      <c r="GHQ447" s="196"/>
      <c r="GHR447" s="196"/>
      <c r="GHS447" s="196"/>
      <c r="GHT447" s="196"/>
      <c r="GHU447" s="196"/>
      <c r="GHV447" s="196"/>
      <c r="GHW447" s="196"/>
      <c r="GHX447" s="196"/>
      <c r="GHY447" s="196"/>
      <c r="GHZ447" s="196"/>
      <c r="GIA447" s="196"/>
      <c r="GIB447" s="196"/>
      <c r="GIC447" s="196"/>
      <c r="GID447" s="196"/>
      <c r="GIE447" s="196"/>
      <c r="GIF447" s="196"/>
      <c r="GIG447" s="196"/>
      <c r="GIH447" s="196"/>
      <c r="GII447" s="196"/>
      <c r="GIJ447" s="196"/>
      <c r="GIK447" s="196"/>
      <c r="GIL447" s="196"/>
      <c r="GIM447" s="196"/>
      <c r="GIN447" s="196"/>
      <c r="GIO447" s="196"/>
      <c r="GIP447" s="196"/>
      <c r="GIQ447" s="196"/>
      <c r="GIR447" s="196"/>
      <c r="GIS447" s="196"/>
      <c r="GIT447" s="196"/>
      <c r="GIU447" s="196"/>
      <c r="GIV447" s="196"/>
      <c r="GIW447" s="196"/>
      <c r="GIX447" s="196"/>
      <c r="GIY447" s="196"/>
      <c r="GIZ447" s="196"/>
      <c r="GJA447" s="196"/>
      <c r="GJB447" s="196"/>
      <c r="GJC447" s="196"/>
      <c r="GJD447" s="196"/>
      <c r="GJE447" s="196"/>
      <c r="GJF447" s="196"/>
      <c r="GJG447" s="196"/>
      <c r="GJH447" s="196"/>
      <c r="GJI447" s="196"/>
      <c r="GJJ447" s="196"/>
      <c r="GJK447" s="196"/>
      <c r="GJL447" s="196"/>
      <c r="GJM447" s="196"/>
      <c r="GJN447" s="196"/>
      <c r="GJO447" s="196"/>
      <c r="GJP447" s="196"/>
      <c r="GJQ447" s="196"/>
      <c r="GJR447" s="196"/>
      <c r="GJS447" s="196"/>
      <c r="GJT447" s="196"/>
      <c r="GJU447" s="196"/>
      <c r="GJV447" s="196"/>
      <c r="GJW447" s="196"/>
      <c r="GJX447" s="196"/>
      <c r="GJY447" s="196"/>
      <c r="GJZ447" s="196"/>
      <c r="GKA447" s="196"/>
      <c r="GKB447" s="196"/>
      <c r="GKC447" s="196"/>
      <c r="GKD447" s="196"/>
      <c r="GKE447" s="196"/>
      <c r="GKF447" s="196"/>
      <c r="GKG447" s="196"/>
      <c r="GKH447" s="196"/>
      <c r="GKI447" s="196"/>
      <c r="GKJ447" s="196"/>
      <c r="GKK447" s="196"/>
      <c r="GKL447" s="196"/>
      <c r="GKM447" s="196"/>
      <c r="GKN447" s="196"/>
      <c r="GKO447" s="196"/>
      <c r="GKP447" s="196"/>
      <c r="GKQ447" s="196"/>
      <c r="GKR447" s="196"/>
      <c r="GKS447" s="196"/>
      <c r="GKT447" s="196"/>
      <c r="GKU447" s="196"/>
      <c r="GKV447" s="196"/>
      <c r="GKW447" s="196"/>
      <c r="GKX447" s="196"/>
      <c r="GKY447" s="196"/>
      <c r="GKZ447" s="196"/>
      <c r="GLA447" s="196"/>
      <c r="GLB447" s="196"/>
      <c r="GLC447" s="196"/>
      <c r="GLD447" s="196"/>
      <c r="GLE447" s="196"/>
      <c r="GLF447" s="196"/>
      <c r="GLG447" s="196"/>
      <c r="GLH447" s="196"/>
      <c r="GLI447" s="196"/>
      <c r="GLJ447" s="196"/>
      <c r="GLK447" s="196"/>
      <c r="GLL447" s="196"/>
      <c r="GLM447" s="196"/>
      <c r="GLN447" s="196"/>
      <c r="GLO447" s="196"/>
      <c r="GLP447" s="196"/>
      <c r="GLQ447" s="196"/>
      <c r="GLR447" s="196"/>
      <c r="GLS447" s="196"/>
      <c r="GLT447" s="196"/>
      <c r="GLU447" s="196"/>
      <c r="GLV447" s="196"/>
      <c r="GLW447" s="196"/>
      <c r="GLX447" s="196"/>
      <c r="GLY447" s="196"/>
      <c r="GLZ447" s="196"/>
      <c r="GMA447" s="196"/>
      <c r="GMB447" s="196"/>
      <c r="GMC447" s="196"/>
      <c r="GMD447" s="196"/>
      <c r="GME447" s="196"/>
      <c r="GMF447" s="196"/>
      <c r="GMG447" s="196"/>
      <c r="GMH447" s="196"/>
      <c r="GMI447" s="196"/>
      <c r="GMJ447" s="196"/>
      <c r="GMK447" s="196"/>
      <c r="GML447" s="196"/>
      <c r="GMM447" s="196"/>
      <c r="GMN447" s="196"/>
      <c r="GMO447" s="196"/>
      <c r="GMP447" s="196"/>
      <c r="GMQ447" s="196"/>
      <c r="GMR447" s="196"/>
      <c r="GMS447" s="196"/>
      <c r="GMT447" s="196"/>
      <c r="GMU447" s="196"/>
      <c r="GMV447" s="196"/>
      <c r="GMW447" s="196"/>
      <c r="GMX447" s="196"/>
      <c r="GMY447" s="196"/>
      <c r="GMZ447" s="196"/>
      <c r="GNA447" s="196"/>
      <c r="GNB447" s="196"/>
      <c r="GNC447" s="196"/>
      <c r="GND447" s="196"/>
      <c r="GNE447" s="196"/>
      <c r="GNF447" s="196"/>
      <c r="GNG447" s="196"/>
      <c r="GNH447" s="196"/>
      <c r="GNI447" s="196"/>
      <c r="GNJ447" s="196"/>
      <c r="GNK447" s="196"/>
      <c r="GNL447" s="196"/>
      <c r="GNM447" s="196"/>
      <c r="GNN447" s="196"/>
      <c r="GNO447" s="196"/>
      <c r="GNP447" s="196"/>
      <c r="GNQ447" s="196"/>
      <c r="GNR447" s="196"/>
      <c r="GNS447" s="196"/>
      <c r="GNT447" s="196"/>
      <c r="GNU447" s="196"/>
      <c r="GNV447" s="196"/>
      <c r="GNW447" s="196"/>
      <c r="GNX447" s="196"/>
      <c r="GNY447" s="196"/>
      <c r="GNZ447" s="196"/>
      <c r="GOA447" s="196"/>
      <c r="GOB447" s="196"/>
      <c r="GOC447" s="196"/>
      <c r="GOD447" s="196"/>
      <c r="GOE447" s="196"/>
      <c r="GOF447" s="196"/>
      <c r="GOG447" s="196"/>
      <c r="GOH447" s="196"/>
      <c r="GOI447" s="196"/>
      <c r="GOJ447" s="196"/>
      <c r="GOK447" s="196"/>
      <c r="GOL447" s="196"/>
      <c r="GOM447" s="196"/>
      <c r="GON447" s="196"/>
      <c r="GOO447" s="196"/>
      <c r="GOP447" s="196"/>
      <c r="GOQ447" s="196"/>
      <c r="GOR447" s="196"/>
      <c r="GOS447" s="196"/>
      <c r="GOT447" s="196"/>
      <c r="GOU447" s="196"/>
      <c r="GOV447" s="196"/>
      <c r="GOW447" s="196"/>
      <c r="GOX447" s="196"/>
      <c r="GOY447" s="196"/>
      <c r="GOZ447" s="196"/>
      <c r="GPA447" s="196"/>
      <c r="GPB447" s="196"/>
      <c r="GPC447" s="196"/>
      <c r="GPD447" s="196"/>
      <c r="GPE447" s="196"/>
      <c r="GPF447" s="196"/>
      <c r="GPG447" s="196"/>
      <c r="GPH447" s="196"/>
      <c r="GPI447" s="196"/>
      <c r="GPJ447" s="196"/>
      <c r="GPK447" s="196"/>
      <c r="GPL447" s="196"/>
      <c r="GPM447" s="196"/>
      <c r="GPN447" s="196"/>
      <c r="GPO447" s="196"/>
      <c r="GPP447" s="196"/>
      <c r="GPQ447" s="196"/>
      <c r="GPR447" s="196"/>
      <c r="GPS447" s="196"/>
      <c r="GPT447" s="196"/>
      <c r="GPU447" s="196"/>
      <c r="GPV447" s="196"/>
      <c r="GPW447" s="196"/>
      <c r="GPX447" s="196"/>
      <c r="GPY447" s="196"/>
      <c r="GPZ447" s="196"/>
      <c r="GQA447" s="196"/>
      <c r="GQB447" s="196"/>
      <c r="GQC447" s="196"/>
      <c r="GQD447" s="196"/>
      <c r="GQE447" s="196"/>
      <c r="GQF447" s="196"/>
      <c r="GQG447" s="196"/>
      <c r="GQH447" s="196"/>
      <c r="GQI447" s="196"/>
      <c r="GQJ447" s="196"/>
      <c r="GQK447" s="196"/>
      <c r="GQL447" s="196"/>
      <c r="GQM447" s="196"/>
      <c r="GQN447" s="196"/>
      <c r="GQO447" s="196"/>
      <c r="GQP447" s="196"/>
      <c r="GQQ447" s="196"/>
      <c r="GQR447" s="196"/>
      <c r="GQS447" s="196"/>
      <c r="GQT447" s="196"/>
      <c r="GQU447" s="196"/>
      <c r="GQV447" s="196"/>
      <c r="GQW447" s="196"/>
      <c r="GQX447" s="196"/>
      <c r="GQY447" s="196"/>
      <c r="GQZ447" s="196"/>
      <c r="GRA447" s="196"/>
      <c r="GRB447" s="196"/>
      <c r="GRC447" s="196"/>
      <c r="GRD447" s="196"/>
      <c r="GRE447" s="196"/>
      <c r="GRF447" s="196"/>
      <c r="GRG447" s="196"/>
      <c r="GRH447" s="196"/>
      <c r="GRI447" s="196"/>
      <c r="GRJ447" s="196"/>
      <c r="GRK447" s="196"/>
      <c r="GRL447" s="196"/>
      <c r="GRM447" s="196"/>
      <c r="GRN447" s="196"/>
      <c r="GRO447" s="196"/>
      <c r="GRP447" s="196"/>
      <c r="GRQ447" s="196"/>
      <c r="GRR447" s="196"/>
      <c r="GRS447" s="196"/>
      <c r="GRT447" s="196"/>
      <c r="GRU447" s="196"/>
      <c r="GRV447" s="196"/>
      <c r="GRW447" s="196"/>
      <c r="GRX447" s="196"/>
      <c r="GRY447" s="196"/>
      <c r="GRZ447" s="196"/>
      <c r="GSA447" s="196"/>
      <c r="GSB447" s="196"/>
      <c r="GSC447" s="196"/>
      <c r="GSD447" s="196"/>
      <c r="GSE447" s="196"/>
      <c r="GSF447" s="196"/>
      <c r="GSG447" s="196"/>
      <c r="GSH447" s="196"/>
      <c r="GSI447" s="196"/>
      <c r="GSJ447" s="196"/>
      <c r="GSK447" s="196"/>
      <c r="GSL447" s="196"/>
      <c r="GSM447" s="196"/>
      <c r="GSN447" s="196"/>
      <c r="GSO447" s="196"/>
      <c r="GSP447" s="196"/>
      <c r="GSQ447" s="196"/>
      <c r="GSR447" s="196"/>
      <c r="GSS447" s="196"/>
      <c r="GST447" s="196"/>
      <c r="GSU447" s="196"/>
      <c r="GSV447" s="196"/>
      <c r="GSW447" s="196"/>
      <c r="GSX447" s="196"/>
      <c r="GSY447" s="196"/>
      <c r="GSZ447" s="196"/>
      <c r="GTA447" s="196"/>
      <c r="GTB447" s="196"/>
      <c r="GTC447" s="196"/>
      <c r="GTD447" s="196"/>
      <c r="GTE447" s="196"/>
      <c r="GTF447" s="196"/>
      <c r="GTG447" s="196"/>
      <c r="GTH447" s="196"/>
      <c r="GTI447" s="196"/>
      <c r="GTJ447" s="196"/>
      <c r="GTK447" s="196"/>
      <c r="GTL447" s="196"/>
      <c r="GTM447" s="196"/>
      <c r="GTN447" s="196"/>
      <c r="GTO447" s="196"/>
      <c r="GTP447" s="196"/>
      <c r="GTQ447" s="196"/>
      <c r="GTR447" s="196"/>
      <c r="GTS447" s="196"/>
      <c r="GTT447" s="196"/>
      <c r="GTU447" s="196"/>
      <c r="GTV447" s="196"/>
      <c r="GTW447" s="196"/>
      <c r="GTX447" s="196"/>
      <c r="GTY447" s="196"/>
      <c r="GTZ447" s="196"/>
      <c r="GUA447" s="196"/>
      <c r="GUB447" s="196"/>
      <c r="GUC447" s="196"/>
      <c r="GUD447" s="196"/>
      <c r="GUE447" s="196"/>
      <c r="GUF447" s="196"/>
      <c r="GUG447" s="196"/>
      <c r="GUH447" s="196"/>
      <c r="GUI447" s="196"/>
      <c r="GUJ447" s="196"/>
      <c r="GUK447" s="196"/>
      <c r="GUL447" s="196"/>
      <c r="GUM447" s="196"/>
      <c r="GUN447" s="196"/>
      <c r="GUO447" s="196"/>
      <c r="GUP447" s="196"/>
      <c r="GUQ447" s="196"/>
      <c r="GUR447" s="196"/>
      <c r="GUS447" s="196"/>
      <c r="GUT447" s="196"/>
      <c r="GUU447" s="196"/>
      <c r="GUV447" s="196"/>
      <c r="GUW447" s="196"/>
      <c r="GUX447" s="196"/>
      <c r="GUY447" s="196"/>
      <c r="GUZ447" s="196"/>
      <c r="GVA447" s="196"/>
      <c r="GVB447" s="196"/>
      <c r="GVC447" s="196"/>
      <c r="GVD447" s="196"/>
      <c r="GVE447" s="196"/>
      <c r="GVF447" s="196"/>
      <c r="GVG447" s="196"/>
      <c r="GVH447" s="196"/>
      <c r="GVI447" s="196"/>
      <c r="GVJ447" s="196"/>
      <c r="GVK447" s="196"/>
      <c r="GVL447" s="196"/>
      <c r="GVM447" s="196"/>
      <c r="GVN447" s="196"/>
      <c r="GVO447" s="196"/>
      <c r="GVP447" s="196"/>
      <c r="GVQ447" s="196"/>
      <c r="GVR447" s="196"/>
      <c r="GVS447" s="196"/>
      <c r="GVT447" s="196"/>
      <c r="GVU447" s="196"/>
      <c r="GVV447" s="196"/>
      <c r="GVW447" s="196"/>
      <c r="GVX447" s="196"/>
      <c r="GVY447" s="196"/>
      <c r="GVZ447" s="196"/>
      <c r="GWA447" s="196"/>
      <c r="GWB447" s="196"/>
      <c r="GWC447" s="196"/>
      <c r="GWD447" s="196"/>
      <c r="GWE447" s="196"/>
      <c r="GWF447" s="196"/>
      <c r="GWG447" s="196"/>
      <c r="GWH447" s="196"/>
      <c r="GWI447" s="196"/>
      <c r="GWJ447" s="196"/>
      <c r="GWK447" s="196"/>
      <c r="GWL447" s="196"/>
      <c r="GWM447" s="196"/>
      <c r="GWN447" s="196"/>
      <c r="GWO447" s="196"/>
      <c r="GWP447" s="196"/>
      <c r="GWQ447" s="196"/>
      <c r="GWR447" s="196"/>
      <c r="GWS447" s="196"/>
      <c r="GWT447" s="196"/>
      <c r="GWU447" s="196"/>
      <c r="GWV447" s="196"/>
      <c r="GWW447" s="196"/>
      <c r="GWX447" s="196"/>
      <c r="GWY447" s="196"/>
      <c r="GWZ447" s="196"/>
      <c r="GXA447" s="196"/>
      <c r="GXB447" s="196"/>
      <c r="GXC447" s="196"/>
      <c r="GXD447" s="196"/>
      <c r="GXE447" s="196"/>
      <c r="GXF447" s="196"/>
      <c r="GXG447" s="196"/>
      <c r="GXH447" s="196"/>
      <c r="GXI447" s="196"/>
      <c r="GXJ447" s="196"/>
      <c r="GXK447" s="196"/>
      <c r="GXL447" s="196"/>
      <c r="GXM447" s="196"/>
      <c r="GXN447" s="196"/>
      <c r="GXO447" s="196"/>
      <c r="GXP447" s="196"/>
      <c r="GXQ447" s="196"/>
      <c r="GXR447" s="196"/>
      <c r="GXS447" s="196"/>
      <c r="GXT447" s="196"/>
      <c r="GXU447" s="196"/>
      <c r="GXV447" s="196"/>
      <c r="GXW447" s="196"/>
      <c r="GXX447" s="196"/>
      <c r="GXY447" s="196"/>
      <c r="GXZ447" s="196"/>
      <c r="GYA447" s="196"/>
      <c r="GYB447" s="196"/>
      <c r="GYC447" s="196"/>
      <c r="GYD447" s="196"/>
      <c r="GYE447" s="196"/>
      <c r="GYF447" s="196"/>
      <c r="GYG447" s="196"/>
      <c r="GYH447" s="196"/>
      <c r="GYI447" s="196"/>
      <c r="GYJ447" s="196"/>
      <c r="GYK447" s="196"/>
      <c r="GYL447" s="196"/>
      <c r="GYM447" s="196"/>
      <c r="GYN447" s="196"/>
      <c r="GYO447" s="196"/>
      <c r="GYP447" s="196"/>
      <c r="GYQ447" s="196"/>
      <c r="GYR447" s="196"/>
      <c r="GYS447" s="196"/>
      <c r="GYT447" s="196"/>
      <c r="GYU447" s="196"/>
      <c r="GYV447" s="196"/>
      <c r="GYW447" s="196"/>
      <c r="GYX447" s="196"/>
      <c r="GYY447" s="196"/>
      <c r="GYZ447" s="196"/>
      <c r="GZA447" s="196"/>
      <c r="GZB447" s="196"/>
      <c r="GZC447" s="196"/>
      <c r="GZD447" s="196"/>
      <c r="GZE447" s="196"/>
      <c r="GZF447" s="196"/>
      <c r="GZG447" s="196"/>
      <c r="GZH447" s="196"/>
      <c r="GZI447" s="196"/>
      <c r="GZJ447" s="196"/>
      <c r="GZK447" s="196"/>
      <c r="GZL447" s="196"/>
      <c r="GZM447" s="196"/>
      <c r="GZN447" s="196"/>
      <c r="GZO447" s="196"/>
      <c r="GZP447" s="196"/>
      <c r="GZQ447" s="196"/>
      <c r="GZR447" s="196"/>
      <c r="GZS447" s="196"/>
      <c r="GZT447" s="196"/>
      <c r="GZU447" s="196"/>
      <c r="GZV447" s="196"/>
      <c r="GZW447" s="196"/>
      <c r="GZX447" s="196"/>
      <c r="GZY447" s="196"/>
      <c r="GZZ447" s="196"/>
      <c r="HAA447" s="196"/>
      <c r="HAB447" s="196"/>
      <c r="HAC447" s="196"/>
      <c r="HAD447" s="196"/>
      <c r="HAE447" s="196"/>
      <c r="HAF447" s="196"/>
      <c r="HAG447" s="196"/>
      <c r="HAH447" s="196"/>
      <c r="HAI447" s="196"/>
      <c r="HAJ447" s="196"/>
      <c r="HAK447" s="196"/>
      <c r="HAL447" s="196"/>
      <c r="HAM447" s="196"/>
      <c r="HAN447" s="196"/>
      <c r="HAO447" s="196"/>
      <c r="HAP447" s="196"/>
      <c r="HAQ447" s="196"/>
      <c r="HAR447" s="196"/>
      <c r="HAS447" s="196"/>
      <c r="HAT447" s="196"/>
      <c r="HAU447" s="196"/>
      <c r="HAV447" s="196"/>
      <c r="HAW447" s="196"/>
      <c r="HAX447" s="196"/>
      <c r="HAY447" s="196"/>
      <c r="HAZ447" s="196"/>
      <c r="HBA447" s="196"/>
      <c r="HBB447" s="196"/>
      <c r="HBC447" s="196"/>
      <c r="HBD447" s="196"/>
      <c r="HBE447" s="196"/>
      <c r="HBF447" s="196"/>
      <c r="HBG447" s="196"/>
      <c r="HBH447" s="196"/>
      <c r="HBI447" s="196"/>
      <c r="HBJ447" s="196"/>
      <c r="HBK447" s="196"/>
      <c r="HBL447" s="196"/>
      <c r="HBM447" s="196"/>
      <c r="HBN447" s="196"/>
      <c r="HBO447" s="196"/>
      <c r="HBP447" s="196"/>
      <c r="HBQ447" s="196"/>
      <c r="HBR447" s="196"/>
      <c r="HBS447" s="196"/>
      <c r="HBT447" s="196"/>
      <c r="HBU447" s="196"/>
      <c r="HBV447" s="196"/>
      <c r="HBW447" s="196"/>
      <c r="HBX447" s="196"/>
      <c r="HBY447" s="196"/>
      <c r="HBZ447" s="196"/>
      <c r="HCA447" s="196"/>
      <c r="HCB447" s="196"/>
      <c r="HCC447" s="196"/>
      <c r="HCD447" s="196"/>
      <c r="HCE447" s="196"/>
      <c r="HCF447" s="196"/>
      <c r="HCG447" s="196"/>
      <c r="HCH447" s="196"/>
      <c r="HCI447" s="196"/>
      <c r="HCJ447" s="196"/>
      <c r="HCK447" s="196"/>
      <c r="HCL447" s="196"/>
      <c r="HCM447" s="196"/>
      <c r="HCN447" s="196"/>
      <c r="HCO447" s="196"/>
      <c r="HCP447" s="196"/>
      <c r="HCQ447" s="196"/>
      <c r="HCR447" s="196"/>
      <c r="HCS447" s="196"/>
      <c r="HCT447" s="196"/>
      <c r="HCU447" s="196"/>
      <c r="HCV447" s="196"/>
      <c r="HCW447" s="196"/>
      <c r="HCX447" s="196"/>
      <c r="HCY447" s="196"/>
      <c r="HCZ447" s="196"/>
      <c r="HDA447" s="196"/>
      <c r="HDB447" s="196"/>
      <c r="HDC447" s="196"/>
      <c r="HDD447" s="196"/>
      <c r="HDE447" s="196"/>
      <c r="HDF447" s="196"/>
      <c r="HDG447" s="196"/>
      <c r="HDH447" s="196"/>
      <c r="HDI447" s="196"/>
      <c r="HDJ447" s="196"/>
      <c r="HDK447" s="196"/>
      <c r="HDL447" s="196"/>
      <c r="HDM447" s="196"/>
      <c r="HDN447" s="196"/>
      <c r="HDO447" s="196"/>
      <c r="HDP447" s="196"/>
      <c r="HDQ447" s="196"/>
      <c r="HDR447" s="196"/>
      <c r="HDS447" s="196"/>
      <c r="HDT447" s="196"/>
      <c r="HDU447" s="196"/>
      <c r="HDV447" s="196"/>
      <c r="HDW447" s="196"/>
      <c r="HDX447" s="196"/>
      <c r="HDY447" s="196"/>
      <c r="HDZ447" s="196"/>
      <c r="HEA447" s="196"/>
      <c r="HEB447" s="196"/>
      <c r="HEC447" s="196"/>
      <c r="HED447" s="196"/>
      <c r="HEE447" s="196"/>
      <c r="HEF447" s="196"/>
      <c r="HEG447" s="196"/>
      <c r="HEH447" s="196"/>
      <c r="HEI447" s="196"/>
      <c r="HEJ447" s="196"/>
      <c r="HEK447" s="196"/>
      <c r="HEL447" s="196"/>
      <c r="HEM447" s="196"/>
      <c r="HEN447" s="196"/>
      <c r="HEO447" s="196"/>
      <c r="HEP447" s="196"/>
      <c r="HEQ447" s="196"/>
      <c r="HER447" s="196"/>
      <c r="HES447" s="196"/>
      <c r="HET447" s="196"/>
      <c r="HEU447" s="196"/>
      <c r="HEV447" s="196"/>
      <c r="HEW447" s="196"/>
      <c r="HEX447" s="196"/>
      <c r="HEY447" s="196"/>
      <c r="HEZ447" s="196"/>
      <c r="HFA447" s="196"/>
      <c r="HFB447" s="196"/>
      <c r="HFC447" s="196"/>
      <c r="HFD447" s="196"/>
      <c r="HFE447" s="196"/>
      <c r="HFF447" s="196"/>
      <c r="HFG447" s="196"/>
      <c r="HFH447" s="196"/>
      <c r="HFI447" s="196"/>
      <c r="HFJ447" s="196"/>
      <c r="HFK447" s="196"/>
      <c r="HFL447" s="196"/>
      <c r="HFM447" s="196"/>
      <c r="HFN447" s="196"/>
      <c r="HFO447" s="196"/>
      <c r="HFP447" s="196"/>
      <c r="HFQ447" s="196"/>
      <c r="HFR447" s="196"/>
      <c r="HFS447" s="196"/>
      <c r="HFT447" s="196"/>
      <c r="HFU447" s="196"/>
      <c r="HFV447" s="196"/>
      <c r="HFW447" s="196"/>
      <c r="HFX447" s="196"/>
      <c r="HFY447" s="196"/>
      <c r="HFZ447" s="196"/>
      <c r="HGA447" s="196"/>
      <c r="HGB447" s="196"/>
      <c r="HGC447" s="196"/>
      <c r="HGD447" s="196"/>
      <c r="HGE447" s="196"/>
      <c r="HGF447" s="196"/>
      <c r="HGG447" s="196"/>
      <c r="HGH447" s="196"/>
      <c r="HGI447" s="196"/>
      <c r="HGJ447" s="196"/>
      <c r="HGK447" s="196"/>
      <c r="HGL447" s="196"/>
      <c r="HGM447" s="196"/>
      <c r="HGN447" s="196"/>
      <c r="HGO447" s="196"/>
      <c r="HGP447" s="196"/>
      <c r="HGQ447" s="196"/>
      <c r="HGR447" s="196"/>
      <c r="HGS447" s="196"/>
      <c r="HGT447" s="196"/>
      <c r="HGU447" s="196"/>
      <c r="HGV447" s="196"/>
      <c r="HGW447" s="196"/>
      <c r="HGX447" s="196"/>
      <c r="HGY447" s="196"/>
      <c r="HGZ447" s="196"/>
      <c r="HHA447" s="196"/>
      <c r="HHB447" s="196"/>
      <c r="HHC447" s="196"/>
      <c r="HHD447" s="196"/>
      <c r="HHE447" s="196"/>
      <c r="HHF447" s="196"/>
      <c r="HHG447" s="196"/>
      <c r="HHH447" s="196"/>
      <c r="HHI447" s="196"/>
      <c r="HHJ447" s="196"/>
      <c r="HHK447" s="196"/>
      <c r="HHL447" s="196"/>
      <c r="HHM447" s="196"/>
      <c r="HHN447" s="196"/>
      <c r="HHO447" s="196"/>
      <c r="HHP447" s="196"/>
      <c r="HHQ447" s="196"/>
      <c r="HHR447" s="196"/>
      <c r="HHS447" s="196"/>
      <c r="HHT447" s="196"/>
      <c r="HHU447" s="196"/>
      <c r="HHV447" s="196"/>
      <c r="HHW447" s="196"/>
      <c r="HHX447" s="196"/>
      <c r="HHY447" s="196"/>
      <c r="HHZ447" s="196"/>
      <c r="HIA447" s="196"/>
      <c r="HIB447" s="196"/>
      <c r="HIC447" s="196"/>
      <c r="HID447" s="196"/>
      <c r="HIE447" s="196"/>
      <c r="HIF447" s="196"/>
      <c r="HIG447" s="196"/>
      <c r="HIH447" s="196"/>
      <c r="HII447" s="196"/>
      <c r="HIJ447" s="196"/>
      <c r="HIK447" s="196"/>
      <c r="HIL447" s="196"/>
      <c r="HIM447" s="196"/>
      <c r="HIN447" s="196"/>
      <c r="HIO447" s="196"/>
      <c r="HIP447" s="196"/>
      <c r="HIQ447" s="196"/>
      <c r="HIR447" s="196"/>
      <c r="HIS447" s="196"/>
      <c r="HIT447" s="196"/>
      <c r="HIU447" s="196"/>
      <c r="HIV447" s="196"/>
      <c r="HIW447" s="196"/>
      <c r="HIX447" s="196"/>
      <c r="HIY447" s="196"/>
      <c r="HIZ447" s="196"/>
      <c r="HJA447" s="196"/>
      <c r="HJB447" s="196"/>
      <c r="HJC447" s="196"/>
      <c r="HJD447" s="196"/>
      <c r="HJE447" s="196"/>
      <c r="HJF447" s="196"/>
      <c r="HJG447" s="196"/>
      <c r="HJH447" s="196"/>
      <c r="HJI447" s="196"/>
      <c r="HJJ447" s="196"/>
      <c r="HJK447" s="196"/>
      <c r="HJL447" s="196"/>
      <c r="HJM447" s="196"/>
      <c r="HJN447" s="196"/>
      <c r="HJO447" s="196"/>
      <c r="HJP447" s="196"/>
      <c r="HJQ447" s="196"/>
      <c r="HJR447" s="196"/>
      <c r="HJS447" s="196"/>
      <c r="HJT447" s="196"/>
      <c r="HJU447" s="196"/>
      <c r="HJV447" s="196"/>
      <c r="HJW447" s="196"/>
      <c r="HJX447" s="196"/>
      <c r="HJY447" s="196"/>
      <c r="HJZ447" s="196"/>
      <c r="HKA447" s="196"/>
      <c r="HKB447" s="196"/>
      <c r="HKC447" s="196"/>
      <c r="HKD447" s="196"/>
      <c r="HKE447" s="196"/>
      <c r="HKF447" s="196"/>
      <c r="HKG447" s="196"/>
      <c r="HKH447" s="196"/>
      <c r="HKI447" s="196"/>
      <c r="HKJ447" s="196"/>
      <c r="HKK447" s="196"/>
      <c r="HKL447" s="196"/>
      <c r="HKM447" s="196"/>
      <c r="HKN447" s="196"/>
      <c r="HKO447" s="196"/>
      <c r="HKP447" s="196"/>
      <c r="HKQ447" s="196"/>
      <c r="HKR447" s="196"/>
      <c r="HKS447" s="196"/>
      <c r="HKT447" s="196"/>
      <c r="HKU447" s="196"/>
      <c r="HKV447" s="196"/>
      <c r="HKW447" s="196"/>
      <c r="HKX447" s="196"/>
      <c r="HKY447" s="196"/>
      <c r="HKZ447" s="196"/>
      <c r="HLA447" s="196"/>
      <c r="HLB447" s="196"/>
      <c r="HLC447" s="196"/>
      <c r="HLD447" s="196"/>
      <c r="HLE447" s="196"/>
      <c r="HLF447" s="196"/>
      <c r="HLG447" s="196"/>
      <c r="HLH447" s="196"/>
      <c r="HLI447" s="196"/>
      <c r="HLJ447" s="196"/>
      <c r="HLK447" s="196"/>
      <c r="HLL447" s="196"/>
      <c r="HLM447" s="196"/>
      <c r="HLN447" s="196"/>
      <c r="HLO447" s="196"/>
      <c r="HLP447" s="196"/>
      <c r="HLQ447" s="196"/>
      <c r="HLR447" s="196"/>
      <c r="HLS447" s="196"/>
      <c r="HLT447" s="196"/>
      <c r="HLU447" s="196"/>
      <c r="HLV447" s="196"/>
      <c r="HLW447" s="196"/>
      <c r="HLX447" s="196"/>
      <c r="HLY447" s="196"/>
      <c r="HLZ447" s="196"/>
      <c r="HMA447" s="196"/>
      <c r="HMB447" s="196"/>
      <c r="HMC447" s="196"/>
      <c r="HMD447" s="196"/>
      <c r="HME447" s="196"/>
      <c r="HMF447" s="196"/>
      <c r="HMG447" s="196"/>
      <c r="HMH447" s="196"/>
      <c r="HMI447" s="196"/>
      <c r="HMJ447" s="196"/>
      <c r="HMK447" s="196"/>
      <c r="HML447" s="196"/>
      <c r="HMM447" s="196"/>
      <c r="HMN447" s="196"/>
      <c r="HMO447" s="196"/>
      <c r="HMP447" s="196"/>
      <c r="HMQ447" s="196"/>
      <c r="HMR447" s="196"/>
      <c r="HMS447" s="196"/>
      <c r="HMT447" s="196"/>
      <c r="HMU447" s="196"/>
      <c r="HMV447" s="196"/>
      <c r="HMW447" s="196"/>
      <c r="HMX447" s="196"/>
      <c r="HMY447" s="196"/>
      <c r="HMZ447" s="196"/>
      <c r="HNA447" s="196"/>
      <c r="HNB447" s="196"/>
      <c r="HNC447" s="196"/>
      <c r="HND447" s="196"/>
      <c r="HNE447" s="196"/>
      <c r="HNF447" s="196"/>
      <c r="HNG447" s="196"/>
      <c r="HNH447" s="196"/>
      <c r="HNI447" s="196"/>
      <c r="HNJ447" s="196"/>
      <c r="HNK447" s="196"/>
      <c r="HNL447" s="196"/>
      <c r="HNM447" s="196"/>
      <c r="HNN447" s="196"/>
      <c r="HNO447" s="196"/>
      <c r="HNP447" s="196"/>
      <c r="HNQ447" s="196"/>
      <c r="HNR447" s="196"/>
      <c r="HNS447" s="196"/>
      <c r="HNT447" s="196"/>
      <c r="HNU447" s="196"/>
      <c r="HNV447" s="196"/>
      <c r="HNW447" s="196"/>
      <c r="HNX447" s="196"/>
      <c r="HNY447" s="196"/>
      <c r="HNZ447" s="196"/>
      <c r="HOA447" s="196"/>
      <c r="HOB447" s="196"/>
      <c r="HOC447" s="196"/>
      <c r="HOD447" s="196"/>
      <c r="HOE447" s="196"/>
      <c r="HOF447" s="196"/>
      <c r="HOG447" s="196"/>
      <c r="HOH447" s="196"/>
      <c r="HOI447" s="196"/>
      <c r="HOJ447" s="196"/>
      <c r="HOK447" s="196"/>
      <c r="HOL447" s="196"/>
      <c r="HOM447" s="196"/>
      <c r="HON447" s="196"/>
      <c r="HOO447" s="196"/>
      <c r="HOP447" s="196"/>
      <c r="HOQ447" s="196"/>
      <c r="HOR447" s="196"/>
      <c r="HOS447" s="196"/>
      <c r="HOT447" s="196"/>
      <c r="HOU447" s="196"/>
      <c r="HOV447" s="196"/>
      <c r="HOW447" s="196"/>
      <c r="HOX447" s="196"/>
      <c r="HOY447" s="196"/>
      <c r="HOZ447" s="196"/>
      <c r="HPA447" s="196"/>
      <c r="HPB447" s="196"/>
      <c r="HPC447" s="196"/>
      <c r="HPD447" s="196"/>
      <c r="HPE447" s="196"/>
      <c r="HPF447" s="196"/>
      <c r="HPG447" s="196"/>
      <c r="HPH447" s="196"/>
      <c r="HPI447" s="196"/>
      <c r="HPJ447" s="196"/>
      <c r="HPK447" s="196"/>
      <c r="HPL447" s="196"/>
      <c r="HPM447" s="196"/>
      <c r="HPN447" s="196"/>
      <c r="HPO447" s="196"/>
      <c r="HPP447" s="196"/>
      <c r="HPQ447" s="196"/>
      <c r="HPR447" s="196"/>
      <c r="HPS447" s="196"/>
      <c r="HPT447" s="196"/>
      <c r="HPU447" s="196"/>
      <c r="HPV447" s="196"/>
      <c r="HPW447" s="196"/>
      <c r="HPX447" s="196"/>
      <c r="HPY447" s="196"/>
      <c r="HPZ447" s="196"/>
      <c r="HQA447" s="196"/>
      <c r="HQB447" s="196"/>
      <c r="HQC447" s="196"/>
      <c r="HQD447" s="196"/>
      <c r="HQE447" s="196"/>
      <c r="HQF447" s="196"/>
      <c r="HQG447" s="196"/>
      <c r="HQH447" s="196"/>
      <c r="HQI447" s="196"/>
      <c r="HQJ447" s="196"/>
      <c r="HQK447" s="196"/>
      <c r="HQL447" s="196"/>
      <c r="HQM447" s="196"/>
      <c r="HQN447" s="196"/>
      <c r="HQO447" s="196"/>
      <c r="HQP447" s="196"/>
      <c r="HQQ447" s="196"/>
      <c r="HQR447" s="196"/>
      <c r="HQS447" s="196"/>
      <c r="HQT447" s="196"/>
      <c r="HQU447" s="196"/>
      <c r="HQV447" s="196"/>
      <c r="HQW447" s="196"/>
      <c r="HQX447" s="196"/>
      <c r="HQY447" s="196"/>
      <c r="HQZ447" s="196"/>
      <c r="HRA447" s="196"/>
      <c r="HRB447" s="196"/>
      <c r="HRC447" s="196"/>
      <c r="HRD447" s="196"/>
      <c r="HRE447" s="196"/>
      <c r="HRF447" s="196"/>
      <c r="HRG447" s="196"/>
      <c r="HRH447" s="196"/>
      <c r="HRI447" s="196"/>
      <c r="HRJ447" s="196"/>
      <c r="HRK447" s="196"/>
      <c r="HRL447" s="196"/>
      <c r="HRM447" s="196"/>
      <c r="HRN447" s="196"/>
      <c r="HRO447" s="196"/>
      <c r="HRP447" s="196"/>
      <c r="HRQ447" s="196"/>
      <c r="HRR447" s="196"/>
      <c r="HRS447" s="196"/>
      <c r="HRT447" s="196"/>
      <c r="HRU447" s="196"/>
      <c r="HRV447" s="196"/>
      <c r="HRW447" s="196"/>
      <c r="HRX447" s="196"/>
      <c r="HRY447" s="196"/>
      <c r="HRZ447" s="196"/>
      <c r="HSA447" s="196"/>
      <c r="HSB447" s="196"/>
      <c r="HSC447" s="196"/>
      <c r="HSD447" s="196"/>
      <c r="HSE447" s="196"/>
      <c r="HSF447" s="196"/>
      <c r="HSG447" s="196"/>
      <c r="HSH447" s="196"/>
      <c r="HSI447" s="196"/>
      <c r="HSJ447" s="196"/>
      <c r="HSK447" s="196"/>
      <c r="HSL447" s="196"/>
      <c r="HSM447" s="196"/>
      <c r="HSN447" s="196"/>
      <c r="HSO447" s="196"/>
      <c r="HSP447" s="196"/>
      <c r="HSQ447" s="196"/>
      <c r="HSR447" s="196"/>
      <c r="HSS447" s="196"/>
      <c r="HST447" s="196"/>
      <c r="HSU447" s="196"/>
      <c r="HSV447" s="196"/>
      <c r="HSW447" s="196"/>
      <c r="HSX447" s="196"/>
      <c r="HSY447" s="196"/>
      <c r="HSZ447" s="196"/>
      <c r="HTA447" s="196"/>
      <c r="HTB447" s="196"/>
      <c r="HTC447" s="196"/>
      <c r="HTD447" s="196"/>
      <c r="HTE447" s="196"/>
      <c r="HTF447" s="196"/>
      <c r="HTG447" s="196"/>
      <c r="HTH447" s="196"/>
      <c r="HTI447" s="196"/>
      <c r="HTJ447" s="196"/>
      <c r="HTK447" s="196"/>
      <c r="HTL447" s="196"/>
      <c r="HTM447" s="196"/>
      <c r="HTN447" s="196"/>
      <c r="HTO447" s="196"/>
      <c r="HTP447" s="196"/>
      <c r="HTQ447" s="196"/>
      <c r="HTR447" s="196"/>
      <c r="HTS447" s="196"/>
      <c r="HTT447" s="196"/>
      <c r="HTU447" s="196"/>
      <c r="HTV447" s="196"/>
      <c r="HTW447" s="196"/>
      <c r="HTX447" s="196"/>
      <c r="HTY447" s="196"/>
      <c r="HTZ447" s="196"/>
      <c r="HUA447" s="196"/>
      <c r="HUB447" s="196"/>
      <c r="HUC447" s="196"/>
      <c r="HUD447" s="196"/>
      <c r="HUE447" s="196"/>
      <c r="HUF447" s="196"/>
      <c r="HUG447" s="196"/>
      <c r="HUH447" s="196"/>
      <c r="HUI447" s="196"/>
      <c r="HUJ447" s="196"/>
      <c r="HUK447" s="196"/>
      <c r="HUL447" s="196"/>
      <c r="HUM447" s="196"/>
      <c r="HUN447" s="196"/>
      <c r="HUO447" s="196"/>
      <c r="HUP447" s="196"/>
      <c r="HUQ447" s="196"/>
      <c r="HUR447" s="196"/>
      <c r="HUS447" s="196"/>
      <c r="HUT447" s="196"/>
      <c r="HUU447" s="196"/>
      <c r="HUV447" s="196"/>
      <c r="HUW447" s="196"/>
      <c r="HUX447" s="196"/>
      <c r="HUY447" s="196"/>
      <c r="HUZ447" s="196"/>
      <c r="HVA447" s="196"/>
      <c r="HVB447" s="196"/>
      <c r="HVC447" s="196"/>
      <c r="HVD447" s="196"/>
      <c r="HVE447" s="196"/>
      <c r="HVF447" s="196"/>
      <c r="HVG447" s="196"/>
      <c r="HVH447" s="196"/>
      <c r="HVI447" s="196"/>
      <c r="HVJ447" s="196"/>
      <c r="HVK447" s="196"/>
      <c r="HVL447" s="196"/>
      <c r="HVM447" s="196"/>
      <c r="HVN447" s="196"/>
      <c r="HVO447" s="196"/>
      <c r="HVP447" s="196"/>
      <c r="HVQ447" s="196"/>
      <c r="HVR447" s="196"/>
      <c r="HVS447" s="196"/>
      <c r="HVT447" s="196"/>
      <c r="HVU447" s="196"/>
      <c r="HVV447" s="196"/>
      <c r="HVW447" s="196"/>
      <c r="HVX447" s="196"/>
      <c r="HVY447" s="196"/>
      <c r="HVZ447" s="196"/>
      <c r="HWA447" s="196"/>
      <c r="HWB447" s="196"/>
      <c r="HWC447" s="196"/>
      <c r="HWD447" s="196"/>
      <c r="HWE447" s="196"/>
      <c r="HWF447" s="196"/>
      <c r="HWG447" s="196"/>
      <c r="HWH447" s="196"/>
      <c r="HWI447" s="196"/>
      <c r="HWJ447" s="196"/>
      <c r="HWK447" s="196"/>
      <c r="HWL447" s="196"/>
      <c r="HWM447" s="196"/>
      <c r="HWN447" s="196"/>
      <c r="HWO447" s="196"/>
      <c r="HWP447" s="196"/>
      <c r="HWQ447" s="196"/>
      <c r="HWR447" s="196"/>
      <c r="HWS447" s="196"/>
      <c r="HWT447" s="196"/>
      <c r="HWU447" s="196"/>
      <c r="HWV447" s="196"/>
      <c r="HWW447" s="196"/>
      <c r="HWX447" s="196"/>
      <c r="HWY447" s="196"/>
      <c r="HWZ447" s="196"/>
      <c r="HXA447" s="196"/>
      <c r="HXB447" s="196"/>
      <c r="HXC447" s="196"/>
      <c r="HXD447" s="196"/>
      <c r="HXE447" s="196"/>
      <c r="HXF447" s="196"/>
      <c r="HXG447" s="196"/>
      <c r="HXH447" s="196"/>
      <c r="HXI447" s="196"/>
      <c r="HXJ447" s="196"/>
      <c r="HXK447" s="196"/>
      <c r="HXL447" s="196"/>
      <c r="HXM447" s="196"/>
      <c r="HXN447" s="196"/>
      <c r="HXO447" s="196"/>
      <c r="HXP447" s="196"/>
      <c r="HXQ447" s="196"/>
      <c r="HXR447" s="196"/>
      <c r="HXS447" s="196"/>
      <c r="HXT447" s="196"/>
      <c r="HXU447" s="196"/>
      <c r="HXV447" s="196"/>
      <c r="HXW447" s="196"/>
      <c r="HXX447" s="196"/>
      <c r="HXY447" s="196"/>
      <c r="HXZ447" s="196"/>
      <c r="HYA447" s="196"/>
      <c r="HYB447" s="196"/>
      <c r="HYC447" s="196"/>
      <c r="HYD447" s="196"/>
      <c r="HYE447" s="196"/>
      <c r="HYF447" s="196"/>
      <c r="HYG447" s="196"/>
      <c r="HYH447" s="196"/>
      <c r="HYI447" s="196"/>
      <c r="HYJ447" s="196"/>
      <c r="HYK447" s="196"/>
      <c r="HYL447" s="196"/>
      <c r="HYM447" s="196"/>
      <c r="HYN447" s="196"/>
      <c r="HYO447" s="196"/>
      <c r="HYP447" s="196"/>
      <c r="HYQ447" s="196"/>
      <c r="HYR447" s="196"/>
      <c r="HYS447" s="196"/>
      <c r="HYT447" s="196"/>
      <c r="HYU447" s="196"/>
      <c r="HYV447" s="196"/>
      <c r="HYW447" s="196"/>
      <c r="HYX447" s="196"/>
      <c r="HYY447" s="196"/>
      <c r="HYZ447" s="196"/>
      <c r="HZA447" s="196"/>
      <c r="HZB447" s="196"/>
      <c r="HZC447" s="196"/>
      <c r="HZD447" s="196"/>
      <c r="HZE447" s="196"/>
      <c r="HZF447" s="196"/>
      <c r="HZG447" s="196"/>
      <c r="HZH447" s="196"/>
      <c r="HZI447" s="196"/>
      <c r="HZJ447" s="196"/>
      <c r="HZK447" s="196"/>
      <c r="HZL447" s="196"/>
      <c r="HZM447" s="196"/>
      <c r="HZN447" s="196"/>
      <c r="HZO447" s="196"/>
      <c r="HZP447" s="196"/>
      <c r="HZQ447" s="196"/>
      <c r="HZR447" s="196"/>
      <c r="HZS447" s="196"/>
      <c r="HZT447" s="196"/>
      <c r="HZU447" s="196"/>
      <c r="HZV447" s="196"/>
      <c r="HZW447" s="196"/>
      <c r="HZX447" s="196"/>
      <c r="HZY447" s="196"/>
      <c r="HZZ447" s="196"/>
      <c r="IAA447" s="196"/>
      <c r="IAB447" s="196"/>
      <c r="IAC447" s="196"/>
      <c r="IAD447" s="196"/>
      <c r="IAE447" s="196"/>
      <c r="IAF447" s="196"/>
      <c r="IAG447" s="196"/>
      <c r="IAH447" s="196"/>
      <c r="IAI447" s="196"/>
      <c r="IAJ447" s="196"/>
      <c r="IAK447" s="196"/>
      <c r="IAL447" s="196"/>
      <c r="IAM447" s="196"/>
      <c r="IAN447" s="196"/>
      <c r="IAO447" s="196"/>
      <c r="IAP447" s="196"/>
      <c r="IAQ447" s="196"/>
      <c r="IAR447" s="196"/>
      <c r="IAS447" s="196"/>
      <c r="IAT447" s="196"/>
      <c r="IAU447" s="196"/>
      <c r="IAV447" s="196"/>
      <c r="IAW447" s="196"/>
      <c r="IAX447" s="196"/>
      <c r="IAY447" s="196"/>
      <c r="IAZ447" s="196"/>
      <c r="IBA447" s="196"/>
      <c r="IBB447" s="196"/>
      <c r="IBC447" s="196"/>
      <c r="IBD447" s="196"/>
      <c r="IBE447" s="196"/>
      <c r="IBF447" s="196"/>
      <c r="IBG447" s="196"/>
      <c r="IBH447" s="196"/>
      <c r="IBI447" s="196"/>
      <c r="IBJ447" s="196"/>
      <c r="IBK447" s="196"/>
      <c r="IBL447" s="196"/>
      <c r="IBM447" s="196"/>
      <c r="IBN447" s="196"/>
      <c r="IBO447" s="196"/>
      <c r="IBP447" s="196"/>
      <c r="IBQ447" s="196"/>
      <c r="IBR447" s="196"/>
      <c r="IBS447" s="196"/>
      <c r="IBT447" s="196"/>
      <c r="IBU447" s="196"/>
      <c r="IBV447" s="196"/>
      <c r="IBW447" s="196"/>
      <c r="IBX447" s="196"/>
      <c r="IBY447" s="196"/>
      <c r="IBZ447" s="196"/>
      <c r="ICA447" s="196"/>
      <c r="ICB447" s="196"/>
      <c r="ICC447" s="196"/>
      <c r="ICD447" s="196"/>
      <c r="ICE447" s="196"/>
      <c r="ICF447" s="196"/>
      <c r="ICG447" s="196"/>
      <c r="ICH447" s="196"/>
      <c r="ICI447" s="196"/>
      <c r="ICJ447" s="196"/>
      <c r="ICK447" s="196"/>
      <c r="ICL447" s="196"/>
      <c r="ICM447" s="196"/>
      <c r="ICN447" s="196"/>
      <c r="ICO447" s="196"/>
      <c r="ICP447" s="196"/>
      <c r="ICQ447" s="196"/>
      <c r="ICR447" s="196"/>
      <c r="ICS447" s="196"/>
      <c r="ICT447" s="196"/>
      <c r="ICU447" s="196"/>
      <c r="ICV447" s="196"/>
      <c r="ICW447" s="196"/>
      <c r="ICX447" s="196"/>
      <c r="ICY447" s="196"/>
      <c r="ICZ447" s="196"/>
      <c r="IDA447" s="196"/>
      <c r="IDB447" s="196"/>
      <c r="IDC447" s="196"/>
      <c r="IDD447" s="196"/>
      <c r="IDE447" s="196"/>
      <c r="IDF447" s="196"/>
      <c r="IDG447" s="196"/>
      <c r="IDH447" s="196"/>
      <c r="IDI447" s="196"/>
      <c r="IDJ447" s="196"/>
      <c r="IDK447" s="196"/>
      <c r="IDL447" s="196"/>
      <c r="IDM447" s="196"/>
      <c r="IDN447" s="196"/>
      <c r="IDO447" s="196"/>
      <c r="IDP447" s="196"/>
      <c r="IDQ447" s="196"/>
      <c r="IDR447" s="196"/>
      <c r="IDS447" s="196"/>
      <c r="IDT447" s="196"/>
      <c r="IDU447" s="196"/>
      <c r="IDV447" s="196"/>
      <c r="IDW447" s="196"/>
      <c r="IDX447" s="196"/>
      <c r="IDY447" s="196"/>
      <c r="IDZ447" s="196"/>
      <c r="IEA447" s="196"/>
      <c r="IEB447" s="196"/>
      <c r="IEC447" s="196"/>
      <c r="IED447" s="196"/>
      <c r="IEE447" s="196"/>
      <c r="IEF447" s="196"/>
      <c r="IEG447" s="196"/>
      <c r="IEH447" s="196"/>
      <c r="IEI447" s="196"/>
      <c r="IEJ447" s="196"/>
      <c r="IEK447" s="196"/>
      <c r="IEL447" s="196"/>
      <c r="IEM447" s="196"/>
      <c r="IEN447" s="196"/>
      <c r="IEO447" s="196"/>
      <c r="IEP447" s="196"/>
      <c r="IEQ447" s="196"/>
      <c r="IER447" s="196"/>
      <c r="IES447" s="196"/>
      <c r="IET447" s="196"/>
      <c r="IEU447" s="196"/>
      <c r="IEV447" s="196"/>
      <c r="IEW447" s="196"/>
      <c r="IEX447" s="196"/>
      <c r="IEY447" s="196"/>
      <c r="IEZ447" s="196"/>
      <c r="IFA447" s="196"/>
      <c r="IFB447" s="196"/>
      <c r="IFC447" s="196"/>
      <c r="IFD447" s="196"/>
      <c r="IFE447" s="196"/>
      <c r="IFF447" s="196"/>
      <c r="IFG447" s="196"/>
      <c r="IFH447" s="196"/>
      <c r="IFI447" s="196"/>
      <c r="IFJ447" s="196"/>
      <c r="IFK447" s="196"/>
      <c r="IFL447" s="196"/>
      <c r="IFM447" s="196"/>
      <c r="IFN447" s="196"/>
      <c r="IFO447" s="196"/>
      <c r="IFP447" s="196"/>
      <c r="IFQ447" s="196"/>
      <c r="IFR447" s="196"/>
      <c r="IFS447" s="196"/>
      <c r="IFT447" s="196"/>
      <c r="IFU447" s="196"/>
      <c r="IFV447" s="196"/>
      <c r="IFW447" s="196"/>
      <c r="IFX447" s="196"/>
      <c r="IFY447" s="196"/>
      <c r="IFZ447" s="196"/>
      <c r="IGA447" s="196"/>
      <c r="IGB447" s="196"/>
      <c r="IGC447" s="196"/>
      <c r="IGD447" s="196"/>
      <c r="IGE447" s="196"/>
      <c r="IGF447" s="196"/>
      <c r="IGG447" s="196"/>
      <c r="IGH447" s="196"/>
      <c r="IGI447" s="196"/>
      <c r="IGJ447" s="196"/>
      <c r="IGK447" s="196"/>
      <c r="IGL447" s="196"/>
      <c r="IGM447" s="196"/>
      <c r="IGN447" s="196"/>
      <c r="IGO447" s="196"/>
      <c r="IGP447" s="196"/>
      <c r="IGQ447" s="196"/>
      <c r="IGR447" s="196"/>
      <c r="IGS447" s="196"/>
      <c r="IGT447" s="196"/>
      <c r="IGU447" s="196"/>
      <c r="IGV447" s="196"/>
      <c r="IGW447" s="196"/>
      <c r="IGX447" s="196"/>
      <c r="IGY447" s="196"/>
      <c r="IGZ447" s="196"/>
      <c r="IHA447" s="196"/>
      <c r="IHB447" s="196"/>
      <c r="IHC447" s="196"/>
      <c r="IHD447" s="196"/>
      <c r="IHE447" s="196"/>
      <c r="IHF447" s="196"/>
      <c r="IHG447" s="196"/>
      <c r="IHH447" s="196"/>
      <c r="IHI447" s="196"/>
      <c r="IHJ447" s="196"/>
      <c r="IHK447" s="196"/>
      <c r="IHL447" s="196"/>
      <c r="IHM447" s="196"/>
      <c r="IHN447" s="196"/>
      <c r="IHO447" s="196"/>
      <c r="IHP447" s="196"/>
      <c r="IHQ447" s="196"/>
      <c r="IHR447" s="196"/>
      <c r="IHS447" s="196"/>
      <c r="IHT447" s="196"/>
      <c r="IHU447" s="196"/>
      <c r="IHV447" s="196"/>
      <c r="IHW447" s="196"/>
      <c r="IHX447" s="196"/>
      <c r="IHY447" s="196"/>
      <c r="IHZ447" s="196"/>
      <c r="IIA447" s="196"/>
      <c r="IIB447" s="196"/>
      <c r="IIC447" s="196"/>
      <c r="IID447" s="196"/>
      <c r="IIE447" s="196"/>
      <c r="IIF447" s="196"/>
      <c r="IIG447" s="196"/>
      <c r="IIH447" s="196"/>
      <c r="III447" s="196"/>
      <c r="IIJ447" s="196"/>
      <c r="IIK447" s="196"/>
      <c r="IIL447" s="196"/>
      <c r="IIM447" s="196"/>
      <c r="IIN447" s="196"/>
      <c r="IIO447" s="196"/>
      <c r="IIP447" s="196"/>
      <c r="IIQ447" s="196"/>
      <c r="IIR447" s="196"/>
      <c r="IIS447" s="196"/>
      <c r="IIT447" s="196"/>
      <c r="IIU447" s="196"/>
      <c r="IIV447" s="196"/>
      <c r="IIW447" s="196"/>
      <c r="IIX447" s="196"/>
      <c r="IIY447" s="196"/>
      <c r="IIZ447" s="196"/>
      <c r="IJA447" s="196"/>
      <c r="IJB447" s="196"/>
      <c r="IJC447" s="196"/>
      <c r="IJD447" s="196"/>
      <c r="IJE447" s="196"/>
      <c r="IJF447" s="196"/>
      <c r="IJG447" s="196"/>
      <c r="IJH447" s="196"/>
      <c r="IJI447" s="196"/>
      <c r="IJJ447" s="196"/>
      <c r="IJK447" s="196"/>
      <c r="IJL447" s="196"/>
      <c r="IJM447" s="196"/>
      <c r="IJN447" s="196"/>
      <c r="IJO447" s="196"/>
      <c r="IJP447" s="196"/>
      <c r="IJQ447" s="196"/>
      <c r="IJR447" s="196"/>
      <c r="IJS447" s="196"/>
      <c r="IJT447" s="196"/>
      <c r="IJU447" s="196"/>
      <c r="IJV447" s="196"/>
      <c r="IJW447" s="196"/>
      <c r="IJX447" s="196"/>
      <c r="IJY447" s="196"/>
      <c r="IJZ447" s="196"/>
      <c r="IKA447" s="196"/>
      <c r="IKB447" s="196"/>
      <c r="IKC447" s="196"/>
      <c r="IKD447" s="196"/>
      <c r="IKE447" s="196"/>
      <c r="IKF447" s="196"/>
      <c r="IKG447" s="196"/>
      <c r="IKH447" s="196"/>
      <c r="IKI447" s="196"/>
      <c r="IKJ447" s="196"/>
      <c r="IKK447" s="196"/>
      <c r="IKL447" s="196"/>
      <c r="IKM447" s="196"/>
      <c r="IKN447" s="196"/>
      <c r="IKO447" s="196"/>
      <c r="IKP447" s="196"/>
      <c r="IKQ447" s="196"/>
      <c r="IKR447" s="196"/>
      <c r="IKS447" s="196"/>
      <c r="IKT447" s="196"/>
      <c r="IKU447" s="196"/>
      <c r="IKV447" s="196"/>
      <c r="IKW447" s="196"/>
      <c r="IKX447" s="196"/>
      <c r="IKY447" s="196"/>
      <c r="IKZ447" s="196"/>
      <c r="ILA447" s="196"/>
      <c r="ILB447" s="196"/>
      <c r="ILC447" s="196"/>
      <c r="ILD447" s="196"/>
      <c r="ILE447" s="196"/>
      <c r="ILF447" s="196"/>
      <c r="ILG447" s="196"/>
      <c r="ILH447" s="196"/>
      <c r="ILI447" s="196"/>
      <c r="ILJ447" s="196"/>
      <c r="ILK447" s="196"/>
      <c r="ILL447" s="196"/>
      <c r="ILM447" s="196"/>
      <c r="ILN447" s="196"/>
      <c r="ILO447" s="196"/>
      <c r="ILP447" s="196"/>
      <c r="ILQ447" s="196"/>
      <c r="ILR447" s="196"/>
      <c r="ILS447" s="196"/>
      <c r="ILT447" s="196"/>
      <c r="ILU447" s="196"/>
      <c r="ILV447" s="196"/>
      <c r="ILW447" s="196"/>
      <c r="ILX447" s="196"/>
      <c r="ILY447" s="196"/>
      <c r="ILZ447" s="196"/>
      <c r="IMA447" s="196"/>
      <c r="IMB447" s="196"/>
      <c r="IMC447" s="196"/>
      <c r="IMD447" s="196"/>
      <c r="IME447" s="196"/>
      <c r="IMF447" s="196"/>
      <c r="IMG447" s="196"/>
      <c r="IMH447" s="196"/>
      <c r="IMI447" s="196"/>
      <c r="IMJ447" s="196"/>
      <c r="IMK447" s="196"/>
      <c r="IML447" s="196"/>
      <c r="IMM447" s="196"/>
      <c r="IMN447" s="196"/>
      <c r="IMO447" s="196"/>
      <c r="IMP447" s="196"/>
      <c r="IMQ447" s="196"/>
      <c r="IMR447" s="196"/>
      <c r="IMS447" s="196"/>
      <c r="IMT447" s="196"/>
      <c r="IMU447" s="196"/>
      <c r="IMV447" s="196"/>
      <c r="IMW447" s="196"/>
      <c r="IMX447" s="196"/>
      <c r="IMY447" s="196"/>
      <c r="IMZ447" s="196"/>
      <c r="INA447" s="196"/>
      <c r="INB447" s="196"/>
      <c r="INC447" s="196"/>
      <c r="IND447" s="196"/>
      <c r="INE447" s="196"/>
      <c r="INF447" s="196"/>
      <c r="ING447" s="196"/>
      <c r="INH447" s="196"/>
      <c r="INI447" s="196"/>
      <c r="INJ447" s="196"/>
      <c r="INK447" s="196"/>
      <c r="INL447" s="196"/>
      <c r="INM447" s="196"/>
      <c r="INN447" s="196"/>
      <c r="INO447" s="196"/>
      <c r="INP447" s="196"/>
      <c r="INQ447" s="196"/>
      <c r="INR447" s="196"/>
      <c r="INS447" s="196"/>
      <c r="INT447" s="196"/>
      <c r="INU447" s="196"/>
      <c r="INV447" s="196"/>
      <c r="INW447" s="196"/>
      <c r="INX447" s="196"/>
      <c r="INY447" s="196"/>
      <c r="INZ447" s="196"/>
      <c r="IOA447" s="196"/>
      <c r="IOB447" s="196"/>
      <c r="IOC447" s="196"/>
      <c r="IOD447" s="196"/>
      <c r="IOE447" s="196"/>
      <c r="IOF447" s="196"/>
      <c r="IOG447" s="196"/>
      <c r="IOH447" s="196"/>
      <c r="IOI447" s="196"/>
      <c r="IOJ447" s="196"/>
      <c r="IOK447" s="196"/>
      <c r="IOL447" s="196"/>
      <c r="IOM447" s="196"/>
      <c r="ION447" s="196"/>
      <c r="IOO447" s="196"/>
      <c r="IOP447" s="196"/>
      <c r="IOQ447" s="196"/>
      <c r="IOR447" s="196"/>
      <c r="IOS447" s="196"/>
      <c r="IOT447" s="196"/>
      <c r="IOU447" s="196"/>
      <c r="IOV447" s="196"/>
      <c r="IOW447" s="196"/>
      <c r="IOX447" s="196"/>
      <c r="IOY447" s="196"/>
      <c r="IOZ447" s="196"/>
      <c r="IPA447" s="196"/>
      <c r="IPB447" s="196"/>
      <c r="IPC447" s="196"/>
      <c r="IPD447" s="196"/>
      <c r="IPE447" s="196"/>
      <c r="IPF447" s="196"/>
      <c r="IPG447" s="196"/>
      <c r="IPH447" s="196"/>
      <c r="IPI447" s="196"/>
      <c r="IPJ447" s="196"/>
      <c r="IPK447" s="196"/>
      <c r="IPL447" s="196"/>
      <c r="IPM447" s="196"/>
      <c r="IPN447" s="196"/>
      <c r="IPO447" s="196"/>
      <c r="IPP447" s="196"/>
      <c r="IPQ447" s="196"/>
      <c r="IPR447" s="196"/>
      <c r="IPS447" s="196"/>
      <c r="IPT447" s="196"/>
      <c r="IPU447" s="196"/>
      <c r="IPV447" s="196"/>
      <c r="IPW447" s="196"/>
      <c r="IPX447" s="196"/>
      <c r="IPY447" s="196"/>
      <c r="IPZ447" s="196"/>
      <c r="IQA447" s="196"/>
      <c r="IQB447" s="196"/>
      <c r="IQC447" s="196"/>
      <c r="IQD447" s="196"/>
      <c r="IQE447" s="196"/>
      <c r="IQF447" s="196"/>
      <c r="IQG447" s="196"/>
      <c r="IQH447" s="196"/>
      <c r="IQI447" s="196"/>
      <c r="IQJ447" s="196"/>
      <c r="IQK447" s="196"/>
      <c r="IQL447" s="196"/>
      <c r="IQM447" s="196"/>
      <c r="IQN447" s="196"/>
      <c r="IQO447" s="196"/>
      <c r="IQP447" s="196"/>
      <c r="IQQ447" s="196"/>
      <c r="IQR447" s="196"/>
      <c r="IQS447" s="196"/>
      <c r="IQT447" s="196"/>
      <c r="IQU447" s="196"/>
      <c r="IQV447" s="196"/>
      <c r="IQW447" s="196"/>
      <c r="IQX447" s="196"/>
      <c r="IQY447" s="196"/>
      <c r="IQZ447" s="196"/>
      <c r="IRA447" s="196"/>
      <c r="IRB447" s="196"/>
      <c r="IRC447" s="196"/>
      <c r="IRD447" s="196"/>
      <c r="IRE447" s="196"/>
      <c r="IRF447" s="196"/>
      <c r="IRG447" s="196"/>
      <c r="IRH447" s="196"/>
      <c r="IRI447" s="196"/>
      <c r="IRJ447" s="196"/>
      <c r="IRK447" s="196"/>
      <c r="IRL447" s="196"/>
      <c r="IRM447" s="196"/>
      <c r="IRN447" s="196"/>
      <c r="IRO447" s="196"/>
      <c r="IRP447" s="196"/>
      <c r="IRQ447" s="196"/>
      <c r="IRR447" s="196"/>
      <c r="IRS447" s="196"/>
      <c r="IRT447" s="196"/>
      <c r="IRU447" s="196"/>
      <c r="IRV447" s="196"/>
      <c r="IRW447" s="196"/>
      <c r="IRX447" s="196"/>
      <c r="IRY447" s="196"/>
      <c r="IRZ447" s="196"/>
      <c r="ISA447" s="196"/>
      <c r="ISB447" s="196"/>
      <c r="ISC447" s="196"/>
      <c r="ISD447" s="196"/>
      <c r="ISE447" s="196"/>
      <c r="ISF447" s="196"/>
      <c r="ISG447" s="196"/>
      <c r="ISH447" s="196"/>
      <c r="ISI447" s="196"/>
      <c r="ISJ447" s="196"/>
      <c r="ISK447" s="196"/>
      <c r="ISL447" s="196"/>
      <c r="ISM447" s="196"/>
      <c r="ISN447" s="196"/>
      <c r="ISO447" s="196"/>
      <c r="ISP447" s="196"/>
      <c r="ISQ447" s="196"/>
      <c r="ISR447" s="196"/>
      <c r="ISS447" s="196"/>
      <c r="IST447" s="196"/>
      <c r="ISU447" s="196"/>
      <c r="ISV447" s="196"/>
      <c r="ISW447" s="196"/>
      <c r="ISX447" s="196"/>
      <c r="ISY447" s="196"/>
      <c r="ISZ447" s="196"/>
      <c r="ITA447" s="196"/>
      <c r="ITB447" s="196"/>
      <c r="ITC447" s="196"/>
      <c r="ITD447" s="196"/>
      <c r="ITE447" s="196"/>
      <c r="ITF447" s="196"/>
      <c r="ITG447" s="196"/>
      <c r="ITH447" s="196"/>
      <c r="ITI447" s="196"/>
      <c r="ITJ447" s="196"/>
      <c r="ITK447" s="196"/>
      <c r="ITL447" s="196"/>
      <c r="ITM447" s="196"/>
      <c r="ITN447" s="196"/>
      <c r="ITO447" s="196"/>
      <c r="ITP447" s="196"/>
      <c r="ITQ447" s="196"/>
      <c r="ITR447" s="196"/>
      <c r="ITS447" s="196"/>
      <c r="ITT447" s="196"/>
      <c r="ITU447" s="196"/>
      <c r="ITV447" s="196"/>
      <c r="ITW447" s="196"/>
      <c r="ITX447" s="196"/>
      <c r="ITY447" s="196"/>
      <c r="ITZ447" s="196"/>
      <c r="IUA447" s="196"/>
      <c r="IUB447" s="196"/>
      <c r="IUC447" s="196"/>
      <c r="IUD447" s="196"/>
      <c r="IUE447" s="196"/>
      <c r="IUF447" s="196"/>
      <c r="IUG447" s="196"/>
      <c r="IUH447" s="196"/>
      <c r="IUI447" s="196"/>
      <c r="IUJ447" s="196"/>
      <c r="IUK447" s="196"/>
      <c r="IUL447" s="196"/>
      <c r="IUM447" s="196"/>
      <c r="IUN447" s="196"/>
      <c r="IUO447" s="196"/>
      <c r="IUP447" s="196"/>
      <c r="IUQ447" s="196"/>
      <c r="IUR447" s="196"/>
      <c r="IUS447" s="196"/>
      <c r="IUT447" s="196"/>
      <c r="IUU447" s="196"/>
      <c r="IUV447" s="196"/>
      <c r="IUW447" s="196"/>
      <c r="IUX447" s="196"/>
      <c r="IUY447" s="196"/>
      <c r="IUZ447" s="196"/>
      <c r="IVA447" s="196"/>
      <c r="IVB447" s="196"/>
      <c r="IVC447" s="196"/>
      <c r="IVD447" s="196"/>
      <c r="IVE447" s="196"/>
      <c r="IVF447" s="196"/>
      <c r="IVG447" s="196"/>
      <c r="IVH447" s="196"/>
      <c r="IVI447" s="196"/>
      <c r="IVJ447" s="196"/>
      <c r="IVK447" s="196"/>
      <c r="IVL447" s="196"/>
      <c r="IVM447" s="196"/>
      <c r="IVN447" s="196"/>
      <c r="IVO447" s="196"/>
      <c r="IVP447" s="196"/>
      <c r="IVQ447" s="196"/>
      <c r="IVR447" s="196"/>
      <c r="IVS447" s="196"/>
      <c r="IVT447" s="196"/>
      <c r="IVU447" s="196"/>
      <c r="IVV447" s="196"/>
      <c r="IVW447" s="196"/>
      <c r="IVX447" s="196"/>
      <c r="IVY447" s="196"/>
      <c r="IVZ447" s="196"/>
      <c r="IWA447" s="196"/>
      <c r="IWB447" s="196"/>
      <c r="IWC447" s="196"/>
      <c r="IWD447" s="196"/>
      <c r="IWE447" s="196"/>
      <c r="IWF447" s="196"/>
      <c r="IWG447" s="196"/>
      <c r="IWH447" s="196"/>
      <c r="IWI447" s="196"/>
      <c r="IWJ447" s="196"/>
      <c r="IWK447" s="196"/>
      <c r="IWL447" s="196"/>
      <c r="IWM447" s="196"/>
      <c r="IWN447" s="196"/>
      <c r="IWO447" s="196"/>
      <c r="IWP447" s="196"/>
      <c r="IWQ447" s="196"/>
      <c r="IWR447" s="196"/>
      <c r="IWS447" s="196"/>
      <c r="IWT447" s="196"/>
      <c r="IWU447" s="196"/>
      <c r="IWV447" s="196"/>
      <c r="IWW447" s="196"/>
      <c r="IWX447" s="196"/>
      <c r="IWY447" s="196"/>
      <c r="IWZ447" s="196"/>
      <c r="IXA447" s="196"/>
      <c r="IXB447" s="196"/>
      <c r="IXC447" s="196"/>
      <c r="IXD447" s="196"/>
      <c r="IXE447" s="196"/>
      <c r="IXF447" s="196"/>
      <c r="IXG447" s="196"/>
      <c r="IXH447" s="196"/>
      <c r="IXI447" s="196"/>
      <c r="IXJ447" s="196"/>
      <c r="IXK447" s="196"/>
      <c r="IXL447" s="196"/>
      <c r="IXM447" s="196"/>
      <c r="IXN447" s="196"/>
      <c r="IXO447" s="196"/>
      <c r="IXP447" s="196"/>
      <c r="IXQ447" s="196"/>
      <c r="IXR447" s="196"/>
      <c r="IXS447" s="196"/>
      <c r="IXT447" s="196"/>
      <c r="IXU447" s="196"/>
      <c r="IXV447" s="196"/>
      <c r="IXW447" s="196"/>
      <c r="IXX447" s="196"/>
      <c r="IXY447" s="196"/>
      <c r="IXZ447" s="196"/>
      <c r="IYA447" s="196"/>
      <c r="IYB447" s="196"/>
      <c r="IYC447" s="196"/>
      <c r="IYD447" s="196"/>
      <c r="IYE447" s="196"/>
      <c r="IYF447" s="196"/>
      <c r="IYG447" s="196"/>
      <c r="IYH447" s="196"/>
      <c r="IYI447" s="196"/>
      <c r="IYJ447" s="196"/>
      <c r="IYK447" s="196"/>
      <c r="IYL447" s="196"/>
      <c r="IYM447" s="196"/>
      <c r="IYN447" s="196"/>
      <c r="IYO447" s="196"/>
      <c r="IYP447" s="196"/>
      <c r="IYQ447" s="196"/>
      <c r="IYR447" s="196"/>
      <c r="IYS447" s="196"/>
      <c r="IYT447" s="196"/>
      <c r="IYU447" s="196"/>
      <c r="IYV447" s="196"/>
      <c r="IYW447" s="196"/>
      <c r="IYX447" s="196"/>
      <c r="IYY447" s="196"/>
      <c r="IYZ447" s="196"/>
      <c r="IZA447" s="196"/>
      <c r="IZB447" s="196"/>
      <c r="IZC447" s="196"/>
      <c r="IZD447" s="196"/>
      <c r="IZE447" s="196"/>
      <c r="IZF447" s="196"/>
      <c r="IZG447" s="196"/>
      <c r="IZH447" s="196"/>
      <c r="IZI447" s="196"/>
      <c r="IZJ447" s="196"/>
      <c r="IZK447" s="196"/>
      <c r="IZL447" s="196"/>
      <c r="IZM447" s="196"/>
      <c r="IZN447" s="196"/>
      <c r="IZO447" s="196"/>
      <c r="IZP447" s="196"/>
      <c r="IZQ447" s="196"/>
      <c r="IZR447" s="196"/>
      <c r="IZS447" s="196"/>
      <c r="IZT447" s="196"/>
      <c r="IZU447" s="196"/>
      <c r="IZV447" s="196"/>
      <c r="IZW447" s="196"/>
      <c r="IZX447" s="196"/>
      <c r="IZY447" s="196"/>
      <c r="IZZ447" s="196"/>
      <c r="JAA447" s="196"/>
      <c r="JAB447" s="196"/>
      <c r="JAC447" s="196"/>
      <c r="JAD447" s="196"/>
      <c r="JAE447" s="196"/>
      <c r="JAF447" s="196"/>
      <c r="JAG447" s="196"/>
      <c r="JAH447" s="196"/>
      <c r="JAI447" s="196"/>
      <c r="JAJ447" s="196"/>
      <c r="JAK447" s="196"/>
      <c r="JAL447" s="196"/>
      <c r="JAM447" s="196"/>
      <c r="JAN447" s="196"/>
      <c r="JAO447" s="196"/>
      <c r="JAP447" s="196"/>
      <c r="JAQ447" s="196"/>
      <c r="JAR447" s="196"/>
      <c r="JAS447" s="196"/>
      <c r="JAT447" s="196"/>
      <c r="JAU447" s="196"/>
      <c r="JAV447" s="196"/>
      <c r="JAW447" s="196"/>
      <c r="JAX447" s="196"/>
      <c r="JAY447" s="196"/>
      <c r="JAZ447" s="196"/>
      <c r="JBA447" s="196"/>
      <c r="JBB447" s="196"/>
      <c r="JBC447" s="196"/>
      <c r="JBD447" s="196"/>
      <c r="JBE447" s="196"/>
      <c r="JBF447" s="196"/>
      <c r="JBG447" s="196"/>
      <c r="JBH447" s="196"/>
      <c r="JBI447" s="196"/>
      <c r="JBJ447" s="196"/>
      <c r="JBK447" s="196"/>
      <c r="JBL447" s="196"/>
      <c r="JBM447" s="196"/>
      <c r="JBN447" s="196"/>
      <c r="JBO447" s="196"/>
      <c r="JBP447" s="196"/>
      <c r="JBQ447" s="196"/>
      <c r="JBR447" s="196"/>
      <c r="JBS447" s="196"/>
      <c r="JBT447" s="196"/>
      <c r="JBU447" s="196"/>
      <c r="JBV447" s="196"/>
      <c r="JBW447" s="196"/>
      <c r="JBX447" s="196"/>
      <c r="JBY447" s="196"/>
      <c r="JBZ447" s="196"/>
      <c r="JCA447" s="196"/>
      <c r="JCB447" s="196"/>
      <c r="JCC447" s="196"/>
      <c r="JCD447" s="196"/>
      <c r="JCE447" s="196"/>
      <c r="JCF447" s="196"/>
      <c r="JCG447" s="196"/>
      <c r="JCH447" s="196"/>
      <c r="JCI447" s="196"/>
      <c r="JCJ447" s="196"/>
      <c r="JCK447" s="196"/>
      <c r="JCL447" s="196"/>
      <c r="JCM447" s="196"/>
      <c r="JCN447" s="196"/>
      <c r="JCO447" s="196"/>
      <c r="JCP447" s="196"/>
      <c r="JCQ447" s="196"/>
      <c r="JCR447" s="196"/>
      <c r="JCS447" s="196"/>
      <c r="JCT447" s="196"/>
      <c r="JCU447" s="196"/>
      <c r="JCV447" s="196"/>
      <c r="JCW447" s="196"/>
      <c r="JCX447" s="196"/>
      <c r="JCY447" s="196"/>
      <c r="JCZ447" s="196"/>
      <c r="JDA447" s="196"/>
      <c r="JDB447" s="196"/>
      <c r="JDC447" s="196"/>
      <c r="JDD447" s="196"/>
      <c r="JDE447" s="196"/>
      <c r="JDF447" s="196"/>
      <c r="JDG447" s="196"/>
      <c r="JDH447" s="196"/>
      <c r="JDI447" s="196"/>
      <c r="JDJ447" s="196"/>
      <c r="JDK447" s="196"/>
      <c r="JDL447" s="196"/>
      <c r="JDM447" s="196"/>
      <c r="JDN447" s="196"/>
      <c r="JDO447" s="196"/>
      <c r="JDP447" s="196"/>
      <c r="JDQ447" s="196"/>
      <c r="JDR447" s="196"/>
      <c r="JDS447" s="196"/>
      <c r="JDT447" s="196"/>
      <c r="JDU447" s="196"/>
      <c r="JDV447" s="196"/>
      <c r="JDW447" s="196"/>
      <c r="JDX447" s="196"/>
      <c r="JDY447" s="196"/>
      <c r="JDZ447" s="196"/>
      <c r="JEA447" s="196"/>
      <c r="JEB447" s="196"/>
      <c r="JEC447" s="196"/>
      <c r="JED447" s="196"/>
      <c r="JEE447" s="196"/>
      <c r="JEF447" s="196"/>
      <c r="JEG447" s="196"/>
      <c r="JEH447" s="196"/>
      <c r="JEI447" s="196"/>
      <c r="JEJ447" s="196"/>
      <c r="JEK447" s="196"/>
      <c r="JEL447" s="196"/>
      <c r="JEM447" s="196"/>
      <c r="JEN447" s="196"/>
      <c r="JEO447" s="196"/>
      <c r="JEP447" s="196"/>
      <c r="JEQ447" s="196"/>
      <c r="JER447" s="196"/>
      <c r="JES447" s="196"/>
      <c r="JET447" s="196"/>
      <c r="JEU447" s="196"/>
      <c r="JEV447" s="196"/>
      <c r="JEW447" s="196"/>
      <c r="JEX447" s="196"/>
      <c r="JEY447" s="196"/>
      <c r="JEZ447" s="196"/>
      <c r="JFA447" s="196"/>
      <c r="JFB447" s="196"/>
      <c r="JFC447" s="196"/>
      <c r="JFD447" s="196"/>
      <c r="JFE447" s="196"/>
      <c r="JFF447" s="196"/>
      <c r="JFG447" s="196"/>
      <c r="JFH447" s="196"/>
      <c r="JFI447" s="196"/>
      <c r="JFJ447" s="196"/>
      <c r="JFK447" s="196"/>
      <c r="JFL447" s="196"/>
      <c r="JFM447" s="196"/>
      <c r="JFN447" s="196"/>
      <c r="JFO447" s="196"/>
      <c r="JFP447" s="196"/>
      <c r="JFQ447" s="196"/>
      <c r="JFR447" s="196"/>
      <c r="JFS447" s="196"/>
      <c r="JFT447" s="196"/>
      <c r="JFU447" s="196"/>
      <c r="JFV447" s="196"/>
      <c r="JFW447" s="196"/>
      <c r="JFX447" s="196"/>
      <c r="JFY447" s="196"/>
      <c r="JFZ447" s="196"/>
      <c r="JGA447" s="196"/>
      <c r="JGB447" s="196"/>
      <c r="JGC447" s="196"/>
      <c r="JGD447" s="196"/>
      <c r="JGE447" s="196"/>
      <c r="JGF447" s="196"/>
      <c r="JGG447" s="196"/>
      <c r="JGH447" s="196"/>
      <c r="JGI447" s="196"/>
      <c r="JGJ447" s="196"/>
      <c r="JGK447" s="196"/>
      <c r="JGL447" s="196"/>
      <c r="JGM447" s="196"/>
      <c r="JGN447" s="196"/>
      <c r="JGO447" s="196"/>
      <c r="JGP447" s="196"/>
      <c r="JGQ447" s="196"/>
      <c r="JGR447" s="196"/>
      <c r="JGS447" s="196"/>
      <c r="JGT447" s="196"/>
      <c r="JGU447" s="196"/>
      <c r="JGV447" s="196"/>
      <c r="JGW447" s="196"/>
      <c r="JGX447" s="196"/>
      <c r="JGY447" s="196"/>
      <c r="JGZ447" s="196"/>
      <c r="JHA447" s="196"/>
      <c r="JHB447" s="196"/>
      <c r="JHC447" s="196"/>
      <c r="JHD447" s="196"/>
      <c r="JHE447" s="196"/>
      <c r="JHF447" s="196"/>
      <c r="JHG447" s="196"/>
      <c r="JHH447" s="196"/>
      <c r="JHI447" s="196"/>
      <c r="JHJ447" s="196"/>
      <c r="JHK447" s="196"/>
      <c r="JHL447" s="196"/>
      <c r="JHM447" s="196"/>
      <c r="JHN447" s="196"/>
      <c r="JHO447" s="196"/>
      <c r="JHP447" s="196"/>
      <c r="JHQ447" s="196"/>
      <c r="JHR447" s="196"/>
      <c r="JHS447" s="196"/>
      <c r="JHT447" s="196"/>
      <c r="JHU447" s="196"/>
      <c r="JHV447" s="196"/>
      <c r="JHW447" s="196"/>
      <c r="JHX447" s="196"/>
      <c r="JHY447" s="196"/>
      <c r="JHZ447" s="196"/>
      <c r="JIA447" s="196"/>
      <c r="JIB447" s="196"/>
      <c r="JIC447" s="196"/>
      <c r="JID447" s="196"/>
      <c r="JIE447" s="196"/>
      <c r="JIF447" s="196"/>
      <c r="JIG447" s="196"/>
      <c r="JIH447" s="196"/>
      <c r="JII447" s="196"/>
      <c r="JIJ447" s="196"/>
      <c r="JIK447" s="196"/>
      <c r="JIL447" s="196"/>
      <c r="JIM447" s="196"/>
      <c r="JIN447" s="196"/>
      <c r="JIO447" s="196"/>
      <c r="JIP447" s="196"/>
      <c r="JIQ447" s="196"/>
      <c r="JIR447" s="196"/>
      <c r="JIS447" s="196"/>
      <c r="JIT447" s="196"/>
      <c r="JIU447" s="196"/>
      <c r="JIV447" s="196"/>
      <c r="JIW447" s="196"/>
      <c r="JIX447" s="196"/>
      <c r="JIY447" s="196"/>
      <c r="JIZ447" s="196"/>
      <c r="JJA447" s="196"/>
      <c r="JJB447" s="196"/>
      <c r="JJC447" s="196"/>
      <c r="JJD447" s="196"/>
      <c r="JJE447" s="196"/>
      <c r="JJF447" s="196"/>
      <c r="JJG447" s="196"/>
      <c r="JJH447" s="196"/>
      <c r="JJI447" s="196"/>
      <c r="JJJ447" s="196"/>
      <c r="JJK447" s="196"/>
      <c r="JJL447" s="196"/>
      <c r="JJM447" s="196"/>
      <c r="JJN447" s="196"/>
      <c r="JJO447" s="196"/>
      <c r="JJP447" s="196"/>
      <c r="JJQ447" s="196"/>
      <c r="JJR447" s="196"/>
      <c r="JJS447" s="196"/>
      <c r="JJT447" s="196"/>
      <c r="JJU447" s="196"/>
      <c r="JJV447" s="196"/>
      <c r="JJW447" s="196"/>
      <c r="JJX447" s="196"/>
      <c r="JJY447" s="196"/>
      <c r="JJZ447" s="196"/>
      <c r="JKA447" s="196"/>
      <c r="JKB447" s="196"/>
      <c r="JKC447" s="196"/>
      <c r="JKD447" s="196"/>
      <c r="JKE447" s="196"/>
      <c r="JKF447" s="196"/>
      <c r="JKG447" s="196"/>
      <c r="JKH447" s="196"/>
      <c r="JKI447" s="196"/>
      <c r="JKJ447" s="196"/>
      <c r="JKK447" s="196"/>
      <c r="JKL447" s="196"/>
      <c r="JKM447" s="196"/>
      <c r="JKN447" s="196"/>
      <c r="JKO447" s="196"/>
      <c r="JKP447" s="196"/>
      <c r="JKQ447" s="196"/>
      <c r="JKR447" s="196"/>
      <c r="JKS447" s="196"/>
      <c r="JKT447" s="196"/>
      <c r="JKU447" s="196"/>
      <c r="JKV447" s="196"/>
      <c r="JKW447" s="196"/>
      <c r="JKX447" s="196"/>
      <c r="JKY447" s="196"/>
      <c r="JKZ447" s="196"/>
      <c r="JLA447" s="196"/>
      <c r="JLB447" s="196"/>
      <c r="JLC447" s="196"/>
      <c r="JLD447" s="196"/>
      <c r="JLE447" s="196"/>
      <c r="JLF447" s="196"/>
      <c r="JLG447" s="196"/>
      <c r="JLH447" s="196"/>
      <c r="JLI447" s="196"/>
      <c r="JLJ447" s="196"/>
      <c r="JLK447" s="196"/>
      <c r="JLL447" s="196"/>
      <c r="JLM447" s="196"/>
      <c r="JLN447" s="196"/>
      <c r="JLO447" s="196"/>
      <c r="JLP447" s="196"/>
      <c r="JLQ447" s="196"/>
      <c r="JLR447" s="196"/>
      <c r="JLS447" s="196"/>
      <c r="JLT447" s="196"/>
      <c r="JLU447" s="196"/>
      <c r="JLV447" s="196"/>
      <c r="JLW447" s="196"/>
      <c r="JLX447" s="196"/>
      <c r="JLY447" s="196"/>
      <c r="JLZ447" s="196"/>
      <c r="JMA447" s="196"/>
      <c r="JMB447" s="196"/>
      <c r="JMC447" s="196"/>
      <c r="JMD447" s="196"/>
      <c r="JME447" s="196"/>
      <c r="JMF447" s="196"/>
      <c r="JMG447" s="196"/>
      <c r="JMH447" s="196"/>
      <c r="JMI447" s="196"/>
      <c r="JMJ447" s="196"/>
      <c r="JMK447" s="196"/>
      <c r="JML447" s="196"/>
      <c r="JMM447" s="196"/>
      <c r="JMN447" s="196"/>
      <c r="JMO447" s="196"/>
      <c r="JMP447" s="196"/>
      <c r="JMQ447" s="196"/>
      <c r="JMR447" s="196"/>
      <c r="JMS447" s="196"/>
      <c r="JMT447" s="196"/>
      <c r="JMU447" s="196"/>
      <c r="JMV447" s="196"/>
      <c r="JMW447" s="196"/>
      <c r="JMX447" s="196"/>
      <c r="JMY447" s="196"/>
      <c r="JMZ447" s="196"/>
      <c r="JNA447" s="196"/>
      <c r="JNB447" s="196"/>
      <c r="JNC447" s="196"/>
      <c r="JND447" s="196"/>
      <c r="JNE447" s="196"/>
      <c r="JNF447" s="196"/>
      <c r="JNG447" s="196"/>
      <c r="JNH447" s="196"/>
      <c r="JNI447" s="196"/>
      <c r="JNJ447" s="196"/>
      <c r="JNK447" s="196"/>
      <c r="JNL447" s="196"/>
      <c r="JNM447" s="196"/>
      <c r="JNN447" s="196"/>
      <c r="JNO447" s="196"/>
      <c r="JNP447" s="196"/>
      <c r="JNQ447" s="196"/>
      <c r="JNR447" s="196"/>
      <c r="JNS447" s="196"/>
      <c r="JNT447" s="196"/>
      <c r="JNU447" s="196"/>
      <c r="JNV447" s="196"/>
      <c r="JNW447" s="196"/>
      <c r="JNX447" s="196"/>
      <c r="JNY447" s="196"/>
      <c r="JNZ447" s="196"/>
      <c r="JOA447" s="196"/>
      <c r="JOB447" s="196"/>
      <c r="JOC447" s="196"/>
      <c r="JOD447" s="196"/>
      <c r="JOE447" s="196"/>
      <c r="JOF447" s="196"/>
      <c r="JOG447" s="196"/>
      <c r="JOH447" s="196"/>
      <c r="JOI447" s="196"/>
      <c r="JOJ447" s="196"/>
      <c r="JOK447" s="196"/>
      <c r="JOL447" s="196"/>
      <c r="JOM447" s="196"/>
      <c r="JON447" s="196"/>
      <c r="JOO447" s="196"/>
      <c r="JOP447" s="196"/>
      <c r="JOQ447" s="196"/>
      <c r="JOR447" s="196"/>
      <c r="JOS447" s="196"/>
      <c r="JOT447" s="196"/>
      <c r="JOU447" s="196"/>
      <c r="JOV447" s="196"/>
      <c r="JOW447" s="196"/>
      <c r="JOX447" s="196"/>
      <c r="JOY447" s="196"/>
      <c r="JOZ447" s="196"/>
      <c r="JPA447" s="196"/>
      <c r="JPB447" s="196"/>
      <c r="JPC447" s="196"/>
      <c r="JPD447" s="196"/>
      <c r="JPE447" s="196"/>
      <c r="JPF447" s="196"/>
      <c r="JPG447" s="196"/>
      <c r="JPH447" s="196"/>
      <c r="JPI447" s="196"/>
      <c r="JPJ447" s="196"/>
      <c r="JPK447" s="196"/>
      <c r="JPL447" s="196"/>
      <c r="JPM447" s="196"/>
      <c r="JPN447" s="196"/>
      <c r="JPO447" s="196"/>
      <c r="JPP447" s="196"/>
      <c r="JPQ447" s="196"/>
      <c r="JPR447" s="196"/>
      <c r="JPS447" s="196"/>
      <c r="JPT447" s="196"/>
      <c r="JPU447" s="196"/>
      <c r="JPV447" s="196"/>
      <c r="JPW447" s="196"/>
      <c r="JPX447" s="196"/>
      <c r="JPY447" s="196"/>
      <c r="JPZ447" s="196"/>
      <c r="JQA447" s="196"/>
      <c r="JQB447" s="196"/>
      <c r="JQC447" s="196"/>
      <c r="JQD447" s="196"/>
      <c r="JQE447" s="196"/>
      <c r="JQF447" s="196"/>
      <c r="JQG447" s="196"/>
      <c r="JQH447" s="196"/>
      <c r="JQI447" s="196"/>
      <c r="JQJ447" s="196"/>
      <c r="JQK447" s="196"/>
      <c r="JQL447" s="196"/>
      <c r="JQM447" s="196"/>
      <c r="JQN447" s="196"/>
      <c r="JQO447" s="196"/>
      <c r="JQP447" s="196"/>
      <c r="JQQ447" s="196"/>
      <c r="JQR447" s="196"/>
      <c r="JQS447" s="196"/>
      <c r="JQT447" s="196"/>
      <c r="JQU447" s="196"/>
      <c r="JQV447" s="196"/>
      <c r="JQW447" s="196"/>
      <c r="JQX447" s="196"/>
      <c r="JQY447" s="196"/>
      <c r="JQZ447" s="196"/>
      <c r="JRA447" s="196"/>
      <c r="JRB447" s="196"/>
      <c r="JRC447" s="196"/>
      <c r="JRD447" s="196"/>
      <c r="JRE447" s="196"/>
      <c r="JRF447" s="196"/>
      <c r="JRG447" s="196"/>
      <c r="JRH447" s="196"/>
      <c r="JRI447" s="196"/>
      <c r="JRJ447" s="196"/>
      <c r="JRK447" s="196"/>
      <c r="JRL447" s="196"/>
      <c r="JRM447" s="196"/>
      <c r="JRN447" s="196"/>
      <c r="JRO447" s="196"/>
      <c r="JRP447" s="196"/>
      <c r="JRQ447" s="196"/>
      <c r="JRR447" s="196"/>
      <c r="JRS447" s="196"/>
      <c r="JRT447" s="196"/>
      <c r="JRU447" s="196"/>
      <c r="JRV447" s="196"/>
      <c r="JRW447" s="196"/>
      <c r="JRX447" s="196"/>
      <c r="JRY447" s="196"/>
      <c r="JRZ447" s="196"/>
      <c r="JSA447" s="196"/>
      <c r="JSB447" s="196"/>
      <c r="JSC447" s="196"/>
      <c r="JSD447" s="196"/>
      <c r="JSE447" s="196"/>
      <c r="JSF447" s="196"/>
      <c r="JSG447" s="196"/>
      <c r="JSH447" s="196"/>
      <c r="JSI447" s="196"/>
      <c r="JSJ447" s="196"/>
      <c r="JSK447" s="196"/>
      <c r="JSL447" s="196"/>
      <c r="JSM447" s="196"/>
      <c r="JSN447" s="196"/>
      <c r="JSO447" s="196"/>
      <c r="JSP447" s="196"/>
      <c r="JSQ447" s="196"/>
      <c r="JSR447" s="196"/>
      <c r="JSS447" s="196"/>
      <c r="JST447" s="196"/>
      <c r="JSU447" s="196"/>
      <c r="JSV447" s="196"/>
      <c r="JSW447" s="196"/>
      <c r="JSX447" s="196"/>
      <c r="JSY447" s="196"/>
      <c r="JSZ447" s="196"/>
      <c r="JTA447" s="196"/>
      <c r="JTB447" s="196"/>
      <c r="JTC447" s="196"/>
      <c r="JTD447" s="196"/>
      <c r="JTE447" s="196"/>
      <c r="JTF447" s="196"/>
      <c r="JTG447" s="196"/>
      <c r="JTH447" s="196"/>
      <c r="JTI447" s="196"/>
      <c r="JTJ447" s="196"/>
      <c r="JTK447" s="196"/>
      <c r="JTL447" s="196"/>
      <c r="JTM447" s="196"/>
      <c r="JTN447" s="196"/>
      <c r="JTO447" s="196"/>
      <c r="JTP447" s="196"/>
      <c r="JTQ447" s="196"/>
      <c r="JTR447" s="196"/>
      <c r="JTS447" s="196"/>
      <c r="JTT447" s="196"/>
      <c r="JTU447" s="196"/>
      <c r="JTV447" s="196"/>
      <c r="JTW447" s="196"/>
      <c r="JTX447" s="196"/>
      <c r="JTY447" s="196"/>
      <c r="JTZ447" s="196"/>
      <c r="JUA447" s="196"/>
      <c r="JUB447" s="196"/>
      <c r="JUC447" s="196"/>
      <c r="JUD447" s="196"/>
      <c r="JUE447" s="196"/>
      <c r="JUF447" s="196"/>
      <c r="JUG447" s="196"/>
      <c r="JUH447" s="196"/>
      <c r="JUI447" s="196"/>
      <c r="JUJ447" s="196"/>
      <c r="JUK447" s="196"/>
      <c r="JUL447" s="196"/>
      <c r="JUM447" s="196"/>
      <c r="JUN447" s="196"/>
      <c r="JUO447" s="196"/>
      <c r="JUP447" s="196"/>
      <c r="JUQ447" s="196"/>
      <c r="JUR447" s="196"/>
      <c r="JUS447" s="196"/>
      <c r="JUT447" s="196"/>
      <c r="JUU447" s="196"/>
      <c r="JUV447" s="196"/>
      <c r="JUW447" s="196"/>
      <c r="JUX447" s="196"/>
      <c r="JUY447" s="196"/>
      <c r="JUZ447" s="196"/>
      <c r="JVA447" s="196"/>
      <c r="JVB447" s="196"/>
      <c r="JVC447" s="196"/>
      <c r="JVD447" s="196"/>
      <c r="JVE447" s="196"/>
      <c r="JVF447" s="196"/>
      <c r="JVG447" s="196"/>
      <c r="JVH447" s="196"/>
      <c r="JVI447" s="196"/>
      <c r="JVJ447" s="196"/>
      <c r="JVK447" s="196"/>
      <c r="JVL447" s="196"/>
      <c r="JVM447" s="196"/>
      <c r="JVN447" s="196"/>
      <c r="JVO447" s="196"/>
      <c r="JVP447" s="196"/>
      <c r="JVQ447" s="196"/>
      <c r="JVR447" s="196"/>
      <c r="JVS447" s="196"/>
      <c r="JVT447" s="196"/>
      <c r="JVU447" s="196"/>
      <c r="JVV447" s="196"/>
      <c r="JVW447" s="196"/>
      <c r="JVX447" s="196"/>
      <c r="JVY447" s="196"/>
      <c r="JVZ447" s="196"/>
      <c r="JWA447" s="196"/>
      <c r="JWB447" s="196"/>
      <c r="JWC447" s="196"/>
      <c r="JWD447" s="196"/>
      <c r="JWE447" s="196"/>
      <c r="JWF447" s="196"/>
      <c r="JWG447" s="196"/>
      <c r="JWH447" s="196"/>
      <c r="JWI447" s="196"/>
      <c r="JWJ447" s="196"/>
      <c r="JWK447" s="196"/>
      <c r="JWL447" s="196"/>
      <c r="JWM447" s="196"/>
      <c r="JWN447" s="196"/>
      <c r="JWO447" s="196"/>
      <c r="JWP447" s="196"/>
      <c r="JWQ447" s="196"/>
      <c r="JWR447" s="196"/>
      <c r="JWS447" s="196"/>
      <c r="JWT447" s="196"/>
      <c r="JWU447" s="196"/>
      <c r="JWV447" s="196"/>
      <c r="JWW447" s="196"/>
      <c r="JWX447" s="196"/>
      <c r="JWY447" s="196"/>
      <c r="JWZ447" s="196"/>
      <c r="JXA447" s="196"/>
      <c r="JXB447" s="196"/>
      <c r="JXC447" s="196"/>
      <c r="JXD447" s="196"/>
      <c r="JXE447" s="196"/>
      <c r="JXF447" s="196"/>
      <c r="JXG447" s="196"/>
      <c r="JXH447" s="196"/>
      <c r="JXI447" s="196"/>
      <c r="JXJ447" s="196"/>
      <c r="JXK447" s="196"/>
      <c r="JXL447" s="196"/>
      <c r="JXM447" s="196"/>
      <c r="JXN447" s="196"/>
      <c r="JXO447" s="196"/>
      <c r="JXP447" s="196"/>
      <c r="JXQ447" s="196"/>
      <c r="JXR447" s="196"/>
      <c r="JXS447" s="196"/>
      <c r="JXT447" s="196"/>
      <c r="JXU447" s="196"/>
      <c r="JXV447" s="196"/>
      <c r="JXW447" s="196"/>
      <c r="JXX447" s="196"/>
      <c r="JXY447" s="196"/>
      <c r="JXZ447" s="196"/>
      <c r="JYA447" s="196"/>
      <c r="JYB447" s="196"/>
      <c r="JYC447" s="196"/>
      <c r="JYD447" s="196"/>
      <c r="JYE447" s="196"/>
      <c r="JYF447" s="196"/>
      <c r="JYG447" s="196"/>
      <c r="JYH447" s="196"/>
      <c r="JYI447" s="196"/>
      <c r="JYJ447" s="196"/>
      <c r="JYK447" s="196"/>
      <c r="JYL447" s="196"/>
      <c r="JYM447" s="196"/>
      <c r="JYN447" s="196"/>
      <c r="JYO447" s="196"/>
      <c r="JYP447" s="196"/>
      <c r="JYQ447" s="196"/>
      <c r="JYR447" s="196"/>
      <c r="JYS447" s="196"/>
      <c r="JYT447" s="196"/>
      <c r="JYU447" s="196"/>
      <c r="JYV447" s="196"/>
      <c r="JYW447" s="196"/>
      <c r="JYX447" s="196"/>
      <c r="JYY447" s="196"/>
      <c r="JYZ447" s="196"/>
      <c r="JZA447" s="196"/>
      <c r="JZB447" s="196"/>
      <c r="JZC447" s="196"/>
      <c r="JZD447" s="196"/>
      <c r="JZE447" s="196"/>
      <c r="JZF447" s="196"/>
      <c r="JZG447" s="196"/>
      <c r="JZH447" s="196"/>
      <c r="JZI447" s="196"/>
      <c r="JZJ447" s="196"/>
      <c r="JZK447" s="196"/>
      <c r="JZL447" s="196"/>
      <c r="JZM447" s="196"/>
      <c r="JZN447" s="196"/>
      <c r="JZO447" s="196"/>
      <c r="JZP447" s="196"/>
      <c r="JZQ447" s="196"/>
      <c r="JZR447" s="196"/>
      <c r="JZS447" s="196"/>
      <c r="JZT447" s="196"/>
      <c r="JZU447" s="196"/>
      <c r="JZV447" s="196"/>
      <c r="JZW447" s="196"/>
      <c r="JZX447" s="196"/>
      <c r="JZY447" s="196"/>
      <c r="JZZ447" s="196"/>
      <c r="KAA447" s="196"/>
      <c r="KAB447" s="196"/>
      <c r="KAC447" s="196"/>
      <c r="KAD447" s="196"/>
      <c r="KAE447" s="196"/>
      <c r="KAF447" s="196"/>
      <c r="KAG447" s="196"/>
      <c r="KAH447" s="196"/>
      <c r="KAI447" s="196"/>
      <c r="KAJ447" s="196"/>
      <c r="KAK447" s="196"/>
      <c r="KAL447" s="196"/>
      <c r="KAM447" s="196"/>
      <c r="KAN447" s="196"/>
      <c r="KAO447" s="196"/>
      <c r="KAP447" s="196"/>
      <c r="KAQ447" s="196"/>
      <c r="KAR447" s="196"/>
      <c r="KAS447" s="196"/>
      <c r="KAT447" s="196"/>
      <c r="KAU447" s="196"/>
      <c r="KAV447" s="196"/>
      <c r="KAW447" s="196"/>
      <c r="KAX447" s="196"/>
      <c r="KAY447" s="196"/>
      <c r="KAZ447" s="196"/>
      <c r="KBA447" s="196"/>
      <c r="KBB447" s="196"/>
      <c r="KBC447" s="196"/>
      <c r="KBD447" s="196"/>
      <c r="KBE447" s="196"/>
      <c r="KBF447" s="196"/>
      <c r="KBG447" s="196"/>
      <c r="KBH447" s="196"/>
      <c r="KBI447" s="196"/>
      <c r="KBJ447" s="196"/>
      <c r="KBK447" s="196"/>
      <c r="KBL447" s="196"/>
      <c r="KBM447" s="196"/>
      <c r="KBN447" s="196"/>
      <c r="KBO447" s="196"/>
      <c r="KBP447" s="196"/>
      <c r="KBQ447" s="196"/>
      <c r="KBR447" s="196"/>
      <c r="KBS447" s="196"/>
      <c r="KBT447" s="196"/>
      <c r="KBU447" s="196"/>
      <c r="KBV447" s="196"/>
      <c r="KBW447" s="196"/>
      <c r="KBX447" s="196"/>
      <c r="KBY447" s="196"/>
      <c r="KBZ447" s="196"/>
      <c r="KCA447" s="196"/>
      <c r="KCB447" s="196"/>
      <c r="KCC447" s="196"/>
      <c r="KCD447" s="196"/>
      <c r="KCE447" s="196"/>
      <c r="KCF447" s="196"/>
      <c r="KCG447" s="196"/>
      <c r="KCH447" s="196"/>
      <c r="KCI447" s="196"/>
      <c r="KCJ447" s="196"/>
      <c r="KCK447" s="196"/>
      <c r="KCL447" s="196"/>
      <c r="KCM447" s="196"/>
      <c r="KCN447" s="196"/>
      <c r="KCO447" s="196"/>
      <c r="KCP447" s="196"/>
      <c r="KCQ447" s="196"/>
      <c r="KCR447" s="196"/>
      <c r="KCS447" s="196"/>
      <c r="KCT447" s="196"/>
      <c r="KCU447" s="196"/>
      <c r="KCV447" s="196"/>
      <c r="KCW447" s="196"/>
      <c r="KCX447" s="196"/>
      <c r="KCY447" s="196"/>
      <c r="KCZ447" s="196"/>
      <c r="KDA447" s="196"/>
      <c r="KDB447" s="196"/>
      <c r="KDC447" s="196"/>
      <c r="KDD447" s="196"/>
      <c r="KDE447" s="196"/>
      <c r="KDF447" s="196"/>
      <c r="KDG447" s="196"/>
      <c r="KDH447" s="196"/>
      <c r="KDI447" s="196"/>
      <c r="KDJ447" s="196"/>
      <c r="KDK447" s="196"/>
      <c r="KDL447" s="196"/>
      <c r="KDM447" s="196"/>
      <c r="KDN447" s="196"/>
      <c r="KDO447" s="196"/>
      <c r="KDP447" s="196"/>
      <c r="KDQ447" s="196"/>
      <c r="KDR447" s="196"/>
      <c r="KDS447" s="196"/>
      <c r="KDT447" s="196"/>
      <c r="KDU447" s="196"/>
      <c r="KDV447" s="196"/>
      <c r="KDW447" s="196"/>
      <c r="KDX447" s="196"/>
      <c r="KDY447" s="196"/>
      <c r="KDZ447" s="196"/>
      <c r="KEA447" s="196"/>
      <c r="KEB447" s="196"/>
      <c r="KEC447" s="196"/>
      <c r="KED447" s="196"/>
      <c r="KEE447" s="196"/>
      <c r="KEF447" s="196"/>
      <c r="KEG447" s="196"/>
      <c r="KEH447" s="196"/>
      <c r="KEI447" s="196"/>
      <c r="KEJ447" s="196"/>
      <c r="KEK447" s="196"/>
      <c r="KEL447" s="196"/>
      <c r="KEM447" s="196"/>
      <c r="KEN447" s="196"/>
      <c r="KEO447" s="196"/>
      <c r="KEP447" s="196"/>
      <c r="KEQ447" s="196"/>
      <c r="KER447" s="196"/>
      <c r="KES447" s="196"/>
      <c r="KET447" s="196"/>
      <c r="KEU447" s="196"/>
      <c r="KEV447" s="196"/>
      <c r="KEW447" s="196"/>
      <c r="KEX447" s="196"/>
      <c r="KEY447" s="196"/>
      <c r="KEZ447" s="196"/>
      <c r="KFA447" s="196"/>
      <c r="KFB447" s="196"/>
      <c r="KFC447" s="196"/>
      <c r="KFD447" s="196"/>
      <c r="KFE447" s="196"/>
      <c r="KFF447" s="196"/>
      <c r="KFG447" s="196"/>
      <c r="KFH447" s="196"/>
      <c r="KFI447" s="196"/>
      <c r="KFJ447" s="196"/>
      <c r="KFK447" s="196"/>
      <c r="KFL447" s="196"/>
      <c r="KFM447" s="196"/>
      <c r="KFN447" s="196"/>
      <c r="KFO447" s="196"/>
      <c r="KFP447" s="196"/>
      <c r="KFQ447" s="196"/>
      <c r="KFR447" s="196"/>
      <c r="KFS447" s="196"/>
      <c r="KFT447" s="196"/>
      <c r="KFU447" s="196"/>
      <c r="KFV447" s="196"/>
      <c r="KFW447" s="196"/>
      <c r="KFX447" s="196"/>
      <c r="KFY447" s="196"/>
      <c r="KFZ447" s="196"/>
      <c r="KGA447" s="196"/>
      <c r="KGB447" s="196"/>
      <c r="KGC447" s="196"/>
      <c r="KGD447" s="196"/>
      <c r="KGE447" s="196"/>
      <c r="KGF447" s="196"/>
      <c r="KGG447" s="196"/>
      <c r="KGH447" s="196"/>
      <c r="KGI447" s="196"/>
      <c r="KGJ447" s="196"/>
      <c r="KGK447" s="196"/>
      <c r="KGL447" s="196"/>
      <c r="KGM447" s="196"/>
      <c r="KGN447" s="196"/>
      <c r="KGO447" s="196"/>
      <c r="KGP447" s="196"/>
      <c r="KGQ447" s="196"/>
      <c r="KGR447" s="196"/>
      <c r="KGS447" s="196"/>
      <c r="KGT447" s="196"/>
      <c r="KGU447" s="196"/>
      <c r="KGV447" s="196"/>
      <c r="KGW447" s="196"/>
      <c r="KGX447" s="196"/>
      <c r="KGY447" s="196"/>
      <c r="KGZ447" s="196"/>
      <c r="KHA447" s="196"/>
      <c r="KHB447" s="196"/>
      <c r="KHC447" s="196"/>
      <c r="KHD447" s="196"/>
      <c r="KHE447" s="196"/>
      <c r="KHF447" s="196"/>
      <c r="KHG447" s="196"/>
      <c r="KHH447" s="196"/>
      <c r="KHI447" s="196"/>
      <c r="KHJ447" s="196"/>
      <c r="KHK447" s="196"/>
      <c r="KHL447" s="196"/>
      <c r="KHM447" s="196"/>
      <c r="KHN447" s="196"/>
      <c r="KHO447" s="196"/>
      <c r="KHP447" s="196"/>
      <c r="KHQ447" s="196"/>
      <c r="KHR447" s="196"/>
      <c r="KHS447" s="196"/>
      <c r="KHT447" s="196"/>
      <c r="KHU447" s="196"/>
      <c r="KHV447" s="196"/>
      <c r="KHW447" s="196"/>
      <c r="KHX447" s="196"/>
      <c r="KHY447" s="196"/>
      <c r="KHZ447" s="196"/>
      <c r="KIA447" s="196"/>
      <c r="KIB447" s="196"/>
      <c r="KIC447" s="196"/>
      <c r="KID447" s="196"/>
      <c r="KIE447" s="196"/>
      <c r="KIF447" s="196"/>
      <c r="KIG447" s="196"/>
      <c r="KIH447" s="196"/>
      <c r="KII447" s="196"/>
      <c r="KIJ447" s="196"/>
      <c r="KIK447" s="196"/>
      <c r="KIL447" s="196"/>
      <c r="KIM447" s="196"/>
      <c r="KIN447" s="196"/>
      <c r="KIO447" s="196"/>
      <c r="KIP447" s="196"/>
      <c r="KIQ447" s="196"/>
      <c r="KIR447" s="196"/>
      <c r="KIS447" s="196"/>
      <c r="KIT447" s="196"/>
      <c r="KIU447" s="196"/>
      <c r="KIV447" s="196"/>
      <c r="KIW447" s="196"/>
      <c r="KIX447" s="196"/>
      <c r="KIY447" s="196"/>
      <c r="KIZ447" s="196"/>
      <c r="KJA447" s="196"/>
      <c r="KJB447" s="196"/>
      <c r="KJC447" s="196"/>
      <c r="KJD447" s="196"/>
      <c r="KJE447" s="196"/>
      <c r="KJF447" s="196"/>
      <c r="KJG447" s="196"/>
      <c r="KJH447" s="196"/>
      <c r="KJI447" s="196"/>
      <c r="KJJ447" s="196"/>
      <c r="KJK447" s="196"/>
      <c r="KJL447" s="196"/>
      <c r="KJM447" s="196"/>
      <c r="KJN447" s="196"/>
      <c r="KJO447" s="196"/>
      <c r="KJP447" s="196"/>
      <c r="KJQ447" s="196"/>
      <c r="KJR447" s="196"/>
      <c r="KJS447" s="196"/>
      <c r="KJT447" s="196"/>
      <c r="KJU447" s="196"/>
      <c r="KJV447" s="196"/>
      <c r="KJW447" s="196"/>
      <c r="KJX447" s="196"/>
      <c r="KJY447" s="196"/>
      <c r="KJZ447" s="196"/>
      <c r="KKA447" s="196"/>
      <c r="KKB447" s="196"/>
      <c r="KKC447" s="196"/>
      <c r="KKD447" s="196"/>
      <c r="KKE447" s="196"/>
      <c r="KKF447" s="196"/>
      <c r="KKG447" s="196"/>
      <c r="KKH447" s="196"/>
      <c r="KKI447" s="196"/>
      <c r="KKJ447" s="196"/>
      <c r="KKK447" s="196"/>
      <c r="KKL447" s="196"/>
      <c r="KKM447" s="196"/>
      <c r="KKN447" s="196"/>
      <c r="KKO447" s="196"/>
      <c r="KKP447" s="196"/>
      <c r="KKQ447" s="196"/>
      <c r="KKR447" s="196"/>
      <c r="KKS447" s="196"/>
      <c r="KKT447" s="196"/>
      <c r="KKU447" s="196"/>
      <c r="KKV447" s="196"/>
      <c r="KKW447" s="196"/>
      <c r="KKX447" s="196"/>
      <c r="KKY447" s="196"/>
      <c r="KKZ447" s="196"/>
      <c r="KLA447" s="196"/>
      <c r="KLB447" s="196"/>
      <c r="KLC447" s="196"/>
      <c r="KLD447" s="196"/>
      <c r="KLE447" s="196"/>
      <c r="KLF447" s="196"/>
      <c r="KLG447" s="196"/>
      <c r="KLH447" s="196"/>
      <c r="KLI447" s="196"/>
      <c r="KLJ447" s="196"/>
      <c r="KLK447" s="196"/>
      <c r="KLL447" s="196"/>
      <c r="KLM447" s="196"/>
      <c r="KLN447" s="196"/>
      <c r="KLO447" s="196"/>
      <c r="KLP447" s="196"/>
      <c r="KLQ447" s="196"/>
      <c r="KLR447" s="196"/>
      <c r="KLS447" s="196"/>
      <c r="KLT447" s="196"/>
      <c r="KLU447" s="196"/>
      <c r="KLV447" s="196"/>
      <c r="KLW447" s="196"/>
      <c r="KLX447" s="196"/>
      <c r="KLY447" s="196"/>
      <c r="KLZ447" s="196"/>
      <c r="KMA447" s="196"/>
      <c r="KMB447" s="196"/>
      <c r="KMC447" s="196"/>
      <c r="KMD447" s="196"/>
      <c r="KME447" s="196"/>
      <c r="KMF447" s="196"/>
      <c r="KMG447" s="196"/>
      <c r="KMH447" s="196"/>
      <c r="KMI447" s="196"/>
      <c r="KMJ447" s="196"/>
      <c r="KMK447" s="196"/>
      <c r="KML447" s="196"/>
      <c r="KMM447" s="196"/>
      <c r="KMN447" s="196"/>
      <c r="KMO447" s="196"/>
      <c r="KMP447" s="196"/>
      <c r="KMQ447" s="196"/>
      <c r="KMR447" s="196"/>
      <c r="KMS447" s="196"/>
      <c r="KMT447" s="196"/>
      <c r="KMU447" s="196"/>
      <c r="KMV447" s="196"/>
      <c r="KMW447" s="196"/>
      <c r="KMX447" s="196"/>
      <c r="KMY447" s="196"/>
      <c r="KMZ447" s="196"/>
      <c r="KNA447" s="196"/>
      <c r="KNB447" s="196"/>
      <c r="KNC447" s="196"/>
      <c r="KND447" s="196"/>
      <c r="KNE447" s="196"/>
      <c r="KNF447" s="196"/>
      <c r="KNG447" s="196"/>
      <c r="KNH447" s="196"/>
      <c r="KNI447" s="196"/>
      <c r="KNJ447" s="196"/>
      <c r="KNK447" s="196"/>
      <c r="KNL447" s="196"/>
      <c r="KNM447" s="196"/>
      <c r="KNN447" s="196"/>
      <c r="KNO447" s="196"/>
      <c r="KNP447" s="196"/>
      <c r="KNQ447" s="196"/>
      <c r="KNR447" s="196"/>
      <c r="KNS447" s="196"/>
      <c r="KNT447" s="196"/>
      <c r="KNU447" s="196"/>
      <c r="KNV447" s="196"/>
      <c r="KNW447" s="196"/>
      <c r="KNX447" s="196"/>
      <c r="KNY447" s="196"/>
      <c r="KNZ447" s="196"/>
      <c r="KOA447" s="196"/>
      <c r="KOB447" s="196"/>
      <c r="KOC447" s="196"/>
      <c r="KOD447" s="196"/>
      <c r="KOE447" s="196"/>
      <c r="KOF447" s="196"/>
      <c r="KOG447" s="196"/>
      <c r="KOH447" s="196"/>
      <c r="KOI447" s="196"/>
      <c r="KOJ447" s="196"/>
      <c r="KOK447" s="196"/>
      <c r="KOL447" s="196"/>
      <c r="KOM447" s="196"/>
      <c r="KON447" s="196"/>
      <c r="KOO447" s="196"/>
      <c r="KOP447" s="196"/>
      <c r="KOQ447" s="196"/>
      <c r="KOR447" s="196"/>
      <c r="KOS447" s="196"/>
      <c r="KOT447" s="196"/>
      <c r="KOU447" s="196"/>
      <c r="KOV447" s="196"/>
      <c r="KOW447" s="196"/>
      <c r="KOX447" s="196"/>
      <c r="KOY447" s="196"/>
      <c r="KOZ447" s="196"/>
      <c r="KPA447" s="196"/>
      <c r="KPB447" s="196"/>
      <c r="KPC447" s="196"/>
      <c r="KPD447" s="196"/>
      <c r="KPE447" s="196"/>
      <c r="KPF447" s="196"/>
      <c r="KPG447" s="196"/>
      <c r="KPH447" s="196"/>
      <c r="KPI447" s="196"/>
      <c r="KPJ447" s="196"/>
      <c r="KPK447" s="196"/>
      <c r="KPL447" s="196"/>
      <c r="KPM447" s="196"/>
      <c r="KPN447" s="196"/>
      <c r="KPO447" s="196"/>
      <c r="KPP447" s="196"/>
      <c r="KPQ447" s="196"/>
      <c r="KPR447" s="196"/>
      <c r="KPS447" s="196"/>
      <c r="KPT447" s="196"/>
      <c r="KPU447" s="196"/>
      <c r="KPV447" s="196"/>
      <c r="KPW447" s="196"/>
      <c r="KPX447" s="196"/>
      <c r="KPY447" s="196"/>
      <c r="KPZ447" s="196"/>
      <c r="KQA447" s="196"/>
      <c r="KQB447" s="196"/>
      <c r="KQC447" s="196"/>
      <c r="KQD447" s="196"/>
      <c r="KQE447" s="196"/>
      <c r="KQF447" s="196"/>
      <c r="KQG447" s="196"/>
      <c r="KQH447" s="196"/>
      <c r="KQI447" s="196"/>
      <c r="KQJ447" s="196"/>
      <c r="KQK447" s="196"/>
      <c r="KQL447" s="196"/>
      <c r="KQM447" s="196"/>
      <c r="KQN447" s="196"/>
      <c r="KQO447" s="196"/>
      <c r="KQP447" s="196"/>
      <c r="KQQ447" s="196"/>
      <c r="KQR447" s="196"/>
      <c r="KQS447" s="196"/>
      <c r="KQT447" s="196"/>
      <c r="KQU447" s="196"/>
      <c r="KQV447" s="196"/>
      <c r="KQW447" s="196"/>
      <c r="KQX447" s="196"/>
      <c r="KQY447" s="196"/>
      <c r="KQZ447" s="196"/>
      <c r="KRA447" s="196"/>
      <c r="KRB447" s="196"/>
      <c r="KRC447" s="196"/>
      <c r="KRD447" s="196"/>
      <c r="KRE447" s="196"/>
      <c r="KRF447" s="196"/>
      <c r="KRG447" s="196"/>
      <c r="KRH447" s="196"/>
      <c r="KRI447" s="196"/>
      <c r="KRJ447" s="196"/>
      <c r="KRK447" s="196"/>
      <c r="KRL447" s="196"/>
      <c r="KRM447" s="196"/>
      <c r="KRN447" s="196"/>
      <c r="KRO447" s="196"/>
      <c r="KRP447" s="196"/>
      <c r="KRQ447" s="196"/>
      <c r="KRR447" s="196"/>
      <c r="KRS447" s="196"/>
      <c r="KRT447" s="196"/>
      <c r="KRU447" s="196"/>
      <c r="KRV447" s="196"/>
      <c r="KRW447" s="196"/>
      <c r="KRX447" s="196"/>
      <c r="KRY447" s="196"/>
      <c r="KRZ447" s="196"/>
      <c r="KSA447" s="196"/>
      <c r="KSB447" s="196"/>
      <c r="KSC447" s="196"/>
      <c r="KSD447" s="196"/>
      <c r="KSE447" s="196"/>
      <c r="KSF447" s="196"/>
      <c r="KSG447" s="196"/>
      <c r="KSH447" s="196"/>
      <c r="KSI447" s="196"/>
      <c r="KSJ447" s="196"/>
      <c r="KSK447" s="196"/>
      <c r="KSL447" s="196"/>
      <c r="KSM447" s="196"/>
      <c r="KSN447" s="196"/>
      <c r="KSO447" s="196"/>
      <c r="KSP447" s="196"/>
      <c r="KSQ447" s="196"/>
      <c r="KSR447" s="196"/>
      <c r="KSS447" s="196"/>
      <c r="KST447" s="196"/>
      <c r="KSU447" s="196"/>
      <c r="KSV447" s="196"/>
      <c r="KSW447" s="196"/>
      <c r="KSX447" s="196"/>
      <c r="KSY447" s="196"/>
      <c r="KSZ447" s="196"/>
      <c r="KTA447" s="196"/>
      <c r="KTB447" s="196"/>
      <c r="KTC447" s="196"/>
      <c r="KTD447" s="196"/>
      <c r="KTE447" s="196"/>
      <c r="KTF447" s="196"/>
      <c r="KTG447" s="196"/>
      <c r="KTH447" s="196"/>
      <c r="KTI447" s="196"/>
      <c r="KTJ447" s="196"/>
      <c r="KTK447" s="196"/>
      <c r="KTL447" s="196"/>
      <c r="KTM447" s="196"/>
      <c r="KTN447" s="196"/>
      <c r="KTO447" s="196"/>
      <c r="KTP447" s="196"/>
      <c r="KTQ447" s="196"/>
      <c r="KTR447" s="196"/>
      <c r="KTS447" s="196"/>
      <c r="KTT447" s="196"/>
      <c r="KTU447" s="196"/>
      <c r="KTV447" s="196"/>
      <c r="KTW447" s="196"/>
      <c r="KTX447" s="196"/>
      <c r="KTY447" s="196"/>
      <c r="KTZ447" s="196"/>
      <c r="KUA447" s="196"/>
      <c r="KUB447" s="196"/>
      <c r="KUC447" s="196"/>
      <c r="KUD447" s="196"/>
      <c r="KUE447" s="196"/>
      <c r="KUF447" s="196"/>
      <c r="KUG447" s="196"/>
      <c r="KUH447" s="196"/>
      <c r="KUI447" s="196"/>
      <c r="KUJ447" s="196"/>
      <c r="KUK447" s="196"/>
      <c r="KUL447" s="196"/>
      <c r="KUM447" s="196"/>
      <c r="KUN447" s="196"/>
      <c r="KUO447" s="196"/>
      <c r="KUP447" s="196"/>
      <c r="KUQ447" s="196"/>
      <c r="KUR447" s="196"/>
      <c r="KUS447" s="196"/>
      <c r="KUT447" s="196"/>
      <c r="KUU447" s="196"/>
      <c r="KUV447" s="196"/>
      <c r="KUW447" s="196"/>
      <c r="KUX447" s="196"/>
      <c r="KUY447" s="196"/>
      <c r="KUZ447" s="196"/>
      <c r="KVA447" s="196"/>
      <c r="KVB447" s="196"/>
      <c r="KVC447" s="196"/>
      <c r="KVD447" s="196"/>
      <c r="KVE447" s="196"/>
      <c r="KVF447" s="196"/>
      <c r="KVG447" s="196"/>
      <c r="KVH447" s="196"/>
      <c r="KVI447" s="196"/>
      <c r="KVJ447" s="196"/>
      <c r="KVK447" s="196"/>
      <c r="KVL447" s="196"/>
      <c r="KVM447" s="196"/>
      <c r="KVN447" s="196"/>
      <c r="KVO447" s="196"/>
      <c r="KVP447" s="196"/>
      <c r="KVQ447" s="196"/>
      <c r="KVR447" s="196"/>
      <c r="KVS447" s="196"/>
      <c r="KVT447" s="196"/>
      <c r="KVU447" s="196"/>
      <c r="KVV447" s="196"/>
      <c r="KVW447" s="196"/>
      <c r="KVX447" s="196"/>
      <c r="KVY447" s="196"/>
      <c r="KVZ447" s="196"/>
      <c r="KWA447" s="196"/>
      <c r="KWB447" s="196"/>
      <c r="KWC447" s="196"/>
      <c r="KWD447" s="196"/>
      <c r="KWE447" s="196"/>
      <c r="KWF447" s="196"/>
      <c r="KWG447" s="196"/>
      <c r="KWH447" s="196"/>
      <c r="KWI447" s="196"/>
      <c r="KWJ447" s="196"/>
      <c r="KWK447" s="196"/>
      <c r="KWL447" s="196"/>
      <c r="KWM447" s="196"/>
      <c r="KWN447" s="196"/>
      <c r="KWO447" s="196"/>
      <c r="KWP447" s="196"/>
      <c r="KWQ447" s="196"/>
      <c r="KWR447" s="196"/>
      <c r="KWS447" s="196"/>
      <c r="KWT447" s="196"/>
      <c r="KWU447" s="196"/>
      <c r="KWV447" s="196"/>
      <c r="KWW447" s="196"/>
      <c r="KWX447" s="196"/>
      <c r="KWY447" s="196"/>
      <c r="KWZ447" s="196"/>
      <c r="KXA447" s="196"/>
      <c r="KXB447" s="196"/>
      <c r="KXC447" s="196"/>
      <c r="KXD447" s="196"/>
      <c r="KXE447" s="196"/>
      <c r="KXF447" s="196"/>
      <c r="KXG447" s="196"/>
      <c r="KXH447" s="196"/>
      <c r="KXI447" s="196"/>
      <c r="KXJ447" s="196"/>
      <c r="KXK447" s="196"/>
      <c r="KXL447" s="196"/>
      <c r="KXM447" s="196"/>
      <c r="KXN447" s="196"/>
      <c r="KXO447" s="196"/>
      <c r="KXP447" s="196"/>
      <c r="KXQ447" s="196"/>
      <c r="KXR447" s="196"/>
      <c r="KXS447" s="196"/>
      <c r="KXT447" s="196"/>
      <c r="KXU447" s="196"/>
      <c r="KXV447" s="196"/>
      <c r="KXW447" s="196"/>
      <c r="KXX447" s="196"/>
      <c r="KXY447" s="196"/>
      <c r="KXZ447" s="196"/>
      <c r="KYA447" s="196"/>
      <c r="KYB447" s="196"/>
      <c r="KYC447" s="196"/>
      <c r="KYD447" s="196"/>
      <c r="KYE447" s="196"/>
      <c r="KYF447" s="196"/>
      <c r="KYG447" s="196"/>
      <c r="KYH447" s="196"/>
      <c r="KYI447" s="196"/>
      <c r="KYJ447" s="196"/>
      <c r="KYK447" s="196"/>
      <c r="KYL447" s="196"/>
      <c r="KYM447" s="196"/>
      <c r="KYN447" s="196"/>
      <c r="KYO447" s="196"/>
      <c r="KYP447" s="196"/>
      <c r="KYQ447" s="196"/>
      <c r="KYR447" s="196"/>
      <c r="KYS447" s="196"/>
      <c r="KYT447" s="196"/>
      <c r="KYU447" s="196"/>
      <c r="KYV447" s="196"/>
      <c r="KYW447" s="196"/>
      <c r="KYX447" s="196"/>
      <c r="KYY447" s="196"/>
      <c r="KYZ447" s="196"/>
      <c r="KZA447" s="196"/>
      <c r="KZB447" s="196"/>
      <c r="KZC447" s="196"/>
      <c r="KZD447" s="196"/>
      <c r="KZE447" s="196"/>
      <c r="KZF447" s="196"/>
      <c r="KZG447" s="196"/>
      <c r="KZH447" s="196"/>
      <c r="KZI447" s="196"/>
      <c r="KZJ447" s="196"/>
      <c r="KZK447" s="196"/>
      <c r="KZL447" s="196"/>
      <c r="KZM447" s="196"/>
      <c r="KZN447" s="196"/>
      <c r="KZO447" s="196"/>
      <c r="KZP447" s="196"/>
      <c r="KZQ447" s="196"/>
      <c r="KZR447" s="196"/>
      <c r="KZS447" s="196"/>
      <c r="KZT447" s="196"/>
      <c r="KZU447" s="196"/>
      <c r="KZV447" s="196"/>
      <c r="KZW447" s="196"/>
      <c r="KZX447" s="196"/>
      <c r="KZY447" s="196"/>
      <c r="KZZ447" s="196"/>
      <c r="LAA447" s="196"/>
      <c r="LAB447" s="196"/>
      <c r="LAC447" s="196"/>
      <c r="LAD447" s="196"/>
      <c r="LAE447" s="196"/>
      <c r="LAF447" s="196"/>
      <c r="LAG447" s="196"/>
      <c r="LAH447" s="196"/>
      <c r="LAI447" s="196"/>
      <c r="LAJ447" s="196"/>
      <c r="LAK447" s="196"/>
      <c r="LAL447" s="196"/>
      <c r="LAM447" s="196"/>
      <c r="LAN447" s="196"/>
      <c r="LAO447" s="196"/>
      <c r="LAP447" s="196"/>
      <c r="LAQ447" s="196"/>
      <c r="LAR447" s="196"/>
      <c r="LAS447" s="196"/>
      <c r="LAT447" s="196"/>
      <c r="LAU447" s="196"/>
      <c r="LAV447" s="196"/>
      <c r="LAW447" s="196"/>
      <c r="LAX447" s="196"/>
      <c r="LAY447" s="196"/>
      <c r="LAZ447" s="196"/>
      <c r="LBA447" s="196"/>
      <c r="LBB447" s="196"/>
      <c r="LBC447" s="196"/>
      <c r="LBD447" s="196"/>
      <c r="LBE447" s="196"/>
      <c r="LBF447" s="196"/>
      <c r="LBG447" s="196"/>
      <c r="LBH447" s="196"/>
      <c r="LBI447" s="196"/>
      <c r="LBJ447" s="196"/>
      <c r="LBK447" s="196"/>
      <c r="LBL447" s="196"/>
      <c r="LBM447" s="196"/>
      <c r="LBN447" s="196"/>
      <c r="LBO447" s="196"/>
      <c r="LBP447" s="196"/>
      <c r="LBQ447" s="196"/>
      <c r="LBR447" s="196"/>
      <c r="LBS447" s="196"/>
      <c r="LBT447" s="196"/>
      <c r="LBU447" s="196"/>
      <c r="LBV447" s="196"/>
      <c r="LBW447" s="196"/>
      <c r="LBX447" s="196"/>
      <c r="LBY447" s="196"/>
      <c r="LBZ447" s="196"/>
      <c r="LCA447" s="196"/>
      <c r="LCB447" s="196"/>
      <c r="LCC447" s="196"/>
      <c r="LCD447" s="196"/>
      <c r="LCE447" s="196"/>
      <c r="LCF447" s="196"/>
      <c r="LCG447" s="196"/>
      <c r="LCH447" s="196"/>
      <c r="LCI447" s="196"/>
      <c r="LCJ447" s="196"/>
      <c r="LCK447" s="196"/>
      <c r="LCL447" s="196"/>
      <c r="LCM447" s="196"/>
      <c r="LCN447" s="196"/>
      <c r="LCO447" s="196"/>
      <c r="LCP447" s="196"/>
      <c r="LCQ447" s="196"/>
      <c r="LCR447" s="196"/>
      <c r="LCS447" s="196"/>
      <c r="LCT447" s="196"/>
      <c r="LCU447" s="196"/>
      <c r="LCV447" s="196"/>
      <c r="LCW447" s="196"/>
      <c r="LCX447" s="196"/>
      <c r="LCY447" s="196"/>
      <c r="LCZ447" s="196"/>
      <c r="LDA447" s="196"/>
      <c r="LDB447" s="196"/>
      <c r="LDC447" s="196"/>
      <c r="LDD447" s="196"/>
      <c r="LDE447" s="196"/>
      <c r="LDF447" s="196"/>
      <c r="LDG447" s="196"/>
      <c r="LDH447" s="196"/>
      <c r="LDI447" s="196"/>
      <c r="LDJ447" s="196"/>
      <c r="LDK447" s="196"/>
      <c r="LDL447" s="196"/>
      <c r="LDM447" s="196"/>
      <c r="LDN447" s="196"/>
      <c r="LDO447" s="196"/>
      <c r="LDP447" s="196"/>
      <c r="LDQ447" s="196"/>
      <c r="LDR447" s="196"/>
      <c r="LDS447" s="196"/>
      <c r="LDT447" s="196"/>
      <c r="LDU447" s="196"/>
      <c r="LDV447" s="196"/>
      <c r="LDW447" s="196"/>
      <c r="LDX447" s="196"/>
      <c r="LDY447" s="196"/>
      <c r="LDZ447" s="196"/>
      <c r="LEA447" s="196"/>
      <c r="LEB447" s="196"/>
      <c r="LEC447" s="196"/>
      <c r="LED447" s="196"/>
      <c r="LEE447" s="196"/>
      <c r="LEF447" s="196"/>
      <c r="LEG447" s="196"/>
      <c r="LEH447" s="196"/>
      <c r="LEI447" s="196"/>
      <c r="LEJ447" s="196"/>
      <c r="LEK447" s="196"/>
      <c r="LEL447" s="196"/>
      <c r="LEM447" s="196"/>
      <c r="LEN447" s="196"/>
      <c r="LEO447" s="196"/>
      <c r="LEP447" s="196"/>
      <c r="LEQ447" s="196"/>
      <c r="LER447" s="196"/>
      <c r="LES447" s="196"/>
      <c r="LET447" s="196"/>
      <c r="LEU447" s="196"/>
      <c r="LEV447" s="196"/>
      <c r="LEW447" s="196"/>
      <c r="LEX447" s="196"/>
      <c r="LEY447" s="196"/>
      <c r="LEZ447" s="196"/>
      <c r="LFA447" s="196"/>
      <c r="LFB447" s="196"/>
      <c r="LFC447" s="196"/>
      <c r="LFD447" s="196"/>
      <c r="LFE447" s="196"/>
      <c r="LFF447" s="196"/>
      <c r="LFG447" s="196"/>
      <c r="LFH447" s="196"/>
      <c r="LFI447" s="196"/>
      <c r="LFJ447" s="196"/>
      <c r="LFK447" s="196"/>
      <c r="LFL447" s="196"/>
      <c r="LFM447" s="196"/>
      <c r="LFN447" s="196"/>
      <c r="LFO447" s="196"/>
      <c r="LFP447" s="196"/>
      <c r="LFQ447" s="196"/>
      <c r="LFR447" s="196"/>
      <c r="LFS447" s="196"/>
      <c r="LFT447" s="196"/>
      <c r="LFU447" s="196"/>
      <c r="LFV447" s="196"/>
      <c r="LFW447" s="196"/>
      <c r="LFX447" s="196"/>
      <c r="LFY447" s="196"/>
      <c r="LFZ447" s="196"/>
      <c r="LGA447" s="196"/>
      <c r="LGB447" s="196"/>
      <c r="LGC447" s="196"/>
      <c r="LGD447" s="196"/>
      <c r="LGE447" s="196"/>
      <c r="LGF447" s="196"/>
      <c r="LGG447" s="196"/>
      <c r="LGH447" s="196"/>
      <c r="LGI447" s="196"/>
      <c r="LGJ447" s="196"/>
      <c r="LGK447" s="196"/>
      <c r="LGL447" s="196"/>
      <c r="LGM447" s="196"/>
      <c r="LGN447" s="196"/>
      <c r="LGO447" s="196"/>
      <c r="LGP447" s="196"/>
      <c r="LGQ447" s="196"/>
      <c r="LGR447" s="196"/>
      <c r="LGS447" s="196"/>
      <c r="LGT447" s="196"/>
      <c r="LGU447" s="196"/>
      <c r="LGV447" s="196"/>
      <c r="LGW447" s="196"/>
      <c r="LGX447" s="196"/>
      <c r="LGY447" s="196"/>
      <c r="LGZ447" s="196"/>
      <c r="LHA447" s="196"/>
      <c r="LHB447" s="196"/>
      <c r="LHC447" s="196"/>
      <c r="LHD447" s="196"/>
      <c r="LHE447" s="196"/>
      <c r="LHF447" s="196"/>
      <c r="LHG447" s="196"/>
      <c r="LHH447" s="196"/>
      <c r="LHI447" s="196"/>
      <c r="LHJ447" s="196"/>
      <c r="LHK447" s="196"/>
      <c r="LHL447" s="196"/>
      <c r="LHM447" s="196"/>
      <c r="LHN447" s="196"/>
      <c r="LHO447" s="196"/>
      <c r="LHP447" s="196"/>
      <c r="LHQ447" s="196"/>
      <c r="LHR447" s="196"/>
      <c r="LHS447" s="196"/>
      <c r="LHT447" s="196"/>
      <c r="LHU447" s="196"/>
      <c r="LHV447" s="196"/>
      <c r="LHW447" s="196"/>
      <c r="LHX447" s="196"/>
      <c r="LHY447" s="196"/>
      <c r="LHZ447" s="196"/>
      <c r="LIA447" s="196"/>
      <c r="LIB447" s="196"/>
      <c r="LIC447" s="196"/>
      <c r="LID447" s="196"/>
      <c r="LIE447" s="196"/>
      <c r="LIF447" s="196"/>
      <c r="LIG447" s="196"/>
      <c r="LIH447" s="196"/>
      <c r="LII447" s="196"/>
      <c r="LIJ447" s="196"/>
      <c r="LIK447" s="196"/>
      <c r="LIL447" s="196"/>
      <c r="LIM447" s="196"/>
      <c r="LIN447" s="196"/>
      <c r="LIO447" s="196"/>
      <c r="LIP447" s="196"/>
      <c r="LIQ447" s="196"/>
      <c r="LIR447" s="196"/>
      <c r="LIS447" s="196"/>
      <c r="LIT447" s="196"/>
      <c r="LIU447" s="196"/>
      <c r="LIV447" s="196"/>
      <c r="LIW447" s="196"/>
      <c r="LIX447" s="196"/>
      <c r="LIY447" s="196"/>
      <c r="LIZ447" s="196"/>
      <c r="LJA447" s="196"/>
      <c r="LJB447" s="196"/>
      <c r="LJC447" s="196"/>
      <c r="LJD447" s="196"/>
      <c r="LJE447" s="196"/>
      <c r="LJF447" s="196"/>
      <c r="LJG447" s="196"/>
      <c r="LJH447" s="196"/>
      <c r="LJI447" s="196"/>
      <c r="LJJ447" s="196"/>
      <c r="LJK447" s="196"/>
      <c r="LJL447" s="196"/>
      <c r="LJM447" s="196"/>
      <c r="LJN447" s="196"/>
      <c r="LJO447" s="196"/>
      <c r="LJP447" s="196"/>
      <c r="LJQ447" s="196"/>
      <c r="LJR447" s="196"/>
      <c r="LJS447" s="196"/>
      <c r="LJT447" s="196"/>
      <c r="LJU447" s="196"/>
      <c r="LJV447" s="196"/>
      <c r="LJW447" s="196"/>
      <c r="LJX447" s="196"/>
      <c r="LJY447" s="196"/>
      <c r="LJZ447" s="196"/>
      <c r="LKA447" s="196"/>
      <c r="LKB447" s="196"/>
      <c r="LKC447" s="196"/>
      <c r="LKD447" s="196"/>
      <c r="LKE447" s="196"/>
      <c r="LKF447" s="196"/>
      <c r="LKG447" s="196"/>
      <c r="LKH447" s="196"/>
      <c r="LKI447" s="196"/>
      <c r="LKJ447" s="196"/>
      <c r="LKK447" s="196"/>
      <c r="LKL447" s="196"/>
      <c r="LKM447" s="196"/>
      <c r="LKN447" s="196"/>
      <c r="LKO447" s="196"/>
      <c r="LKP447" s="196"/>
      <c r="LKQ447" s="196"/>
      <c r="LKR447" s="196"/>
      <c r="LKS447" s="196"/>
      <c r="LKT447" s="196"/>
      <c r="LKU447" s="196"/>
      <c r="LKV447" s="196"/>
      <c r="LKW447" s="196"/>
      <c r="LKX447" s="196"/>
      <c r="LKY447" s="196"/>
      <c r="LKZ447" s="196"/>
      <c r="LLA447" s="196"/>
      <c r="LLB447" s="196"/>
      <c r="LLC447" s="196"/>
      <c r="LLD447" s="196"/>
      <c r="LLE447" s="196"/>
      <c r="LLF447" s="196"/>
      <c r="LLG447" s="196"/>
      <c r="LLH447" s="196"/>
      <c r="LLI447" s="196"/>
      <c r="LLJ447" s="196"/>
      <c r="LLK447" s="196"/>
      <c r="LLL447" s="196"/>
      <c r="LLM447" s="196"/>
      <c r="LLN447" s="196"/>
      <c r="LLO447" s="196"/>
      <c r="LLP447" s="196"/>
      <c r="LLQ447" s="196"/>
      <c r="LLR447" s="196"/>
      <c r="LLS447" s="196"/>
      <c r="LLT447" s="196"/>
      <c r="LLU447" s="196"/>
      <c r="LLV447" s="196"/>
      <c r="LLW447" s="196"/>
      <c r="LLX447" s="196"/>
      <c r="LLY447" s="196"/>
      <c r="LLZ447" s="196"/>
      <c r="LMA447" s="196"/>
      <c r="LMB447" s="196"/>
      <c r="LMC447" s="196"/>
      <c r="LMD447" s="196"/>
      <c r="LME447" s="196"/>
      <c r="LMF447" s="196"/>
      <c r="LMG447" s="196"/>
      <c r="LMH447" s="196"/>
      <c r="LMI447" s="196"/>
      <c r="LMJ447" s="196"/>
      <c r="LMK447" s="196"/>
      <c r="LML447" s="196"/>
      <c r="LMM447" s="196"/>
      <c r="LMN447" s="196"/>
      <c r="LMO447" s="196"/>
      <c r="LMP447" s="196"/>
      <c r="LMQ447" s="196"/>
      <c r="LMR447" s="196"/>
      <c r="LMS447" s="196"/>
      <c r="LMT447" s="196"/>
      <c r="LMU447" s="196"/>
      <c r="LMV447" s="196"/>
      <c r="LMW447" s="196"/>
      <c r="LMX447" s="196"/>
      <c r="LMY447" s="196"/>
      <c r="LMZ447" s="196"/>
      <c r="LNA447" s="196"/>
      <c r="LNB447" s="196"/>
      <c r="LNC447" s="196"/>
      <c r="LND447" s="196"/>
      <c r="LNE447" s="196"/>
      <c r="LNF447" s="196"/>
      <c r="LNG447" s="196"/>
      <c r="LNH447" s="196"/>
      <c r="LNI447" s="196"/>
      <c r="LNJ447" s="196"/>
      <c r="LNK447" s="196"/>
      <c r="LNL447" s="196"/>
      <c r="LNM447" s="196"/>
      <c r="LNN447" s="196"/>
      <c r="LNO447" s="196"/>
      <c r="LNP447" s="196"/>
      <c r="LNQ447" s="196"/>
      <c r="LNR447" s="196"/>
      <c r="LNS447" s="196"/>
      <c r="LNT447" s="196"/>
      <c r="LNU447" s="196"/>
      <c r="LNV447" s="196"/>
      <c r="LNW447" s="196"/>
      <c r="LNX447" s="196"/>
      <c r="LNY447" s="196"/>
      <c r="LNZ447" s="196"/>
      <c r="LOA447" s="196"/>
      <c r="LOB447" s="196"/>
      <c r="LOC447" s="196"/>
      <c r="LOD447" s="196"/>
      <c r="LOE447" s="196"/>
      <c r="LOF447" s="196"/>
      <c r="LOG447" s="196"/>
      <c r="LOH447" s="196"/>
      <c r="LOI447" s="196"/>
      <c r="LOJ447" s="196"/>
      <c r="LOK447" s="196"/>
      <c r="LOL447" s="196"/>
      <c r="LOM447" s="196"/>
      <c r="LON447" s="196"/>
      <c r="LOO447" s="196"/>
      <c r="LOP447" s="196"/>
      <c r="LOQ447" s="196"/>
      <c r="LOR447" s="196"/>
      <c r="LOS447" s="196"/>
      <c r="LOT447" s="196"/>
      <c r="LOU447" s="196"/>
      <c r="LOV447" s="196"/>
      <c r="LOW447" s="196"/>
      <c r="LOX447" s="196"/>
      <c r="LOY447" s="196"/>
      <c r="LOZ447" s="196"/>
      <c r="LPA447" s="196"/>
      <c r="LPB447" s="196"/>
      <c r="LPC447" s="196"/>
      <c r="LPD447" s="196"/>
      <c r="LPE447" s="196"/>
      <c r="LPF447" s="196"/>
      <c r="LPG447" s="196"/>
      <c r="LPH447" s="196"/>
      <c r="LPI447" s="196"/>
      <c r="LPJ447" s="196"/>
      <c r="LPK447" s="196"/>
      <c r="LPL447" s="196"/>
      <c r="LPM447" s="196"/>
      <c r="LPN447" s="196"/>
      <c r="LPO447" s="196"/>
      <c r="LPP447" s="196"/>
      <c r="LPQ447" s="196"/>
      <c r="LPR447" s="196"/>
      <c r="LPS447" s="196"/>
      <c r="LPT447" s="196"/>
      <c r="LPU447" s="196"/>
      <c r="LPV447" s="196"/>
      <c r="LPW447" s="196"/>
      <c r="LPX447" s="196"/>
      <c r="LPY447" s="196"/>
      <c r="LPZ447" s="196"/>
      <c r="LQA447" s="196"/>
      <c r="LQB447" s="196"/>
      <c r="LQC447" s="196"/>
      <c r="LQD447" s="196"/>
      <c r="LQE447" s="196"/>
      <c r="LQF447" s="196"/>
      <c r="LQG447" s="196"/>
      <c r="LQH447" s="196"/>
      <c r="LQI447" s="196"/>
      <c r="LQJ447" s="196"/>
      <c r="LQK447" s="196"/>
      <c r="LQL447" s="196"/>
      <c r="LQM447" s="196"/>
      <c r="LQN447" s="196"/>
      <c r="LQO447" s="196"/>
      <c r="LQP447" s="196"/>
      <c r="LQQ447" s="196"/>
      <c r="LQR447" s="196"/>
      <c r="LQS447" s="196"/>
      <c r="LQT447" s="196"/>
      <c r="LQU447" s="196"/>
      <c r="LQV447" s="196"/>
      <c r="LQW447" s="196"/>
      <c r="LQX447" s="196"/>
      <c r="LQY447" s="196"/>
      <c r="LQZ447" s="196"/>
      <c r="LRA447" s="196"/>
      <c r="LRB447" s="196"/>
      <c r="LRC447" s="196"/>
      <c r="LRD447" s="196"/>
      <c r="LRE447" s="196"/>
      <c r="LRF447" s="196"/>
      <c r="LRG447" s="196"/>
      <c r="LRH447" s="196"/>
      <c r="LRI447" s="196"/>
      <c r="LRJ447" s="196"/>
      <c r="LRK447" s="196"/>
      <c r="LRL447" s="196"/>
      <c r="LRM447" s="196"/>
      <c r="LRN447" s="196"/>
      <c r="LRO447" s="196"/>
      <c r="LRP447" s="196"/>
      <c r="LRQ447" s="196"/>
      <c r="LRR447" s="196"/>
      <c r="LRS447" s="196"/>
      <c r="LRT447" s="196"/>
      <c r="LRU447" s="196"/>
      <c r="LRV447" s="196"/>
      <c r="LRW447" s="196"/>
      <c r="LRX447" s="196"/>
      <c r="LRY447" s="196"/>
      <c r="LRZ447" s="196"/>
      <c r="LSA447" s="196"/>
      <c r="LSB447" s="196"/>
      <c r="LSC447" s="196"/>
      <c r="LSD447" s="196"/>
      <c r="LSE447" s="196"/>
      <c r="LSF447" s="196"/>
      <c r="LSG447" s="196"/>
      <c r="LSH447" s="196"/>
      <c r="LSI447" s="196"/>
      <c r="LSJ447" s="196"/>
      <c r="LSK447" s="196"/>
      <c r="LSL447" s="196"/>
      <c r="LSM447" s="196"/>
      <c r="LSN447" s="196"/>
      <c r="LSO447" s="196"/>
      <c r="LSP447" s="196"/>
      <c r="LSQ447" s="196"/>
      <c r="LSR447" s="196"/>
      <c r="LSS447" s="196"/>
      <c r="LST447" s="196"/>
      <c r="LSU447" s="196"/>
      <c r="LSV447" s="196"/>
      <c r="LSW447" s="196"/>
      <c r="LSX447" s="196"/>
      <c r="LSY447" s="196"/>
      <c r="LSZ447" s="196"/>
      <c r="LTA447" s="196"/>
      <c r="LTB447" s="196"/>
      <c r="LTC447" s="196"/>
      <c r="LTD447" s="196"/>
      <c r="LTE447" s="196"/>
      <c r="LTF447" s="196"/>
      <c r="LTG447" s="196"/>
      <c r="LTH447" s="196"/>
      <c r="LTI447" s="196"/>
      <c r="LTJ447" s="196"/>
      <c r="LTK447" s="196"/>
      <c r="LTL447" s="196"/>
      <c r="LTM447" s="196"/>
      <c r="LTN447" s="196"/>
      <c r="LTO447" s="196"/>
      <c r="LTP447" s="196"/>
      <c r="LTQ447" s="196"/>
      <c r="LTR447" s="196"/>
      <c r="LTS447" s="196"/>
      <c r="LTT447" s="196"/>
      <c r="LTU447" s="196"/>
      <c r="LTV447" s="196"/>
      <c r="LTW447" s="196"/>
      <c r="LTX447" s="196"/>
      <c r="LTY447" s="196"/>
      <c r="LTZ447" s="196"/>
      <c r="LUA447" s="196"/>
      <c r="LUB447" s="196"/>
      <c r="LUC447" s="196"/>
      <c r="LUD447" s="196"/>
      <c r="LUE447" s="196"/>
      <c r="LUF447" s="196"/>
      <c r="LUG447" s="196"/>
      <c r="LUH447" s="196"/>
      <c r="LUI447" s="196"/>
      <c r="LUJ447" s="196"/>
      <c r="LUK447" s="196"/>
      <c r="LUL447" s="196"/>
      <c r="LUM447" s="196"/>
      <c r="LUN447" s="196"/>
      <c r="LUO447" s="196"/>
      <c r="LUP447" s="196"/>
      <c r="LUQ447" s="196"/>
      <c r="LUR447" s="196"/>
      <c r="LUS447" s="196"/>
      <c r="LUT447" s="196"/>
      <c r="LUU447" s="196"/>
      <c r="LUV447" s="196"/>
      <c r="LUW447" s="196"/>
      <c r="LUX447" s="196"/>
      <c r="LUY447" s="196"/>
      <c r="LUZ447" s="196"/>
      <c r="LVA447" s="196"/>
      <c r="LVB447" s="196"/>
      <c r="LVC447" s="196"/>
      <c r="LVD447" s="196"/>
      <c r="LVE447" s="196"/>
      <c r="LVF447" s="196"/>
      <c r="LVG447" s="196"/>
      <c r="LVH447" s="196"/>
      <c r="LVI447" s="196"/>
      <c r="LVJ447" s="196"/>
      <c r="LVK447" s="196"/>
      <c r="LVL447" s="196"/>
      <c r="LVM447" s="196"/>
      <c r="LVN447" s="196"/>
      <c r="LVO447" s="196"/>
      <c r="LVP447" s="196"/>
      <c r="LVQ447" s="196"/>
      <c r="LVR447" s="196"/>
      <c r="LVS447" s="196"/>
      <c r="LVT447" s="196"/>
      <c r="LVU447" s="196"/>
      <c r="LVV447" s="196"/>
      <c r="LVW447" s="196"/>
      <c r="LVX447" s="196"/>
      <c r="LVY447" s="196"/>
      <c r="LVZ447" s="196"/>
      <c r="LWA447" s="196"/>
      <c r="LWB447" s="196"/>
      <c r="LWC447" s="196"/>
      <c r="LWD447" s="196"/>
      <c r="LWE447" s="196"/>
      <c r="LWF447" s="196"/>
      <c r="LWG447" s="196"/>
      <c r="LWH447" s="196"/>
      <c r="LWI447" s="196"/>
      <c r="LWJ447" s="196"/>
      <c r="LWK447" s="196"/>
      <c r="LWL447" s="196"/>
      <c r="LWM447" s="196"/>
      <c r="LWN447" s="196"/>
      <c r="LWO447" s="196"/>
      <c r="LWP447" s="196"/>
      <c r="LWQ447" s="196"/>
      <c r="LWR447" s="196"/>
      <c r="LWS447" s="196"/>
      <c r="LWT447" s="196"/>
      <c r="LWU447" s="196"/>
      <c r="LWV447" s="196"/>
      <c r="LWW447" s="196"/>
      <c r="LWX447" s="196"/>
      <c r="LWY447" s="196"/>
      <c r="LWZ447" s="196"/>
      <c r="LXA447" s="196"/>
      <c r="LXB447" s="196"/>
      <c r="LXC447" s="196"/>
      <c r="LXD447" s="196"/>
      <c r="LXE447" s="196"/>
      <c r="LXF447" s="196"/>
      <c r="LXG447" s="196"/>
      <c r="LXH447" s="196"/>
      <c r="LXI447" s="196"/>
      <c r="LXJ447" s="196"/>
      <c r="LXK447" s="196"/>
      <c r="LXL447" s="196"/>
      <c r="LXM447" s="196"/>
      <c r="LXN447" s="196"/>
      <c r="LXO447" s="196"/>
      <c r="LXP447" s="196"/>
      <c r="LXQ447" s="196"/>
      <c r="LXR447" s="196"/>
      <c r="LXS447" s="196"/>
      <c r="LXT447" s="196"/>
      <c r="LXU447" s="196"/>
      <c r="LXV447" s="196"/>
      <c r="LXW447" s="196"/>
      <c r="LXX447" s="196"/>
      <c r="LXY447" s="196"/>
      <c r="LXZ447" s="196"/>
      <c r="LYA447" s="196"/>
      <c r="LYB447" s="196"/>
      <c r="LYC447" s="196"/>
      <c r="LYD447" s="196"/>
      <c r="LYE447" s="196"/>
      <c r="LYF447" s="196"/>
      <c r="LYG447" s="196"/>
      <c r="LYH447" s="196"/>
      <c r="LYI447" s="196"/>
      <c r="LYJ447" s="196"/>
      <c r="LYK447" s="196"/>
      <c r="LYL447" s="196"/>
      <c r="LYM447" s="196"/>
      <c r="LYN447" s="196"/>
      <c r="LYO447" s="196"/>
      <c r="LYP447" s="196"/>
      <c r="LYQ447" s="196"/>
      <c r="LYR447" s="196"/>
      <c r="LYS447" s="196"/>
      <c r="LYT447" s="196"/>
      <c r="LYU447" s="196"/>
      <c r="LYV447" s="196"/>
      <c r="LYW447" s="196"/>
      <c r="LYX447" s="196"/>
      <c r="LYY447" s="196"/>
      <c r="LYZ447" s="196"/>
      <c r="LZA447" s="196"/>
      <c r="LZB447" s="196"/>
      <c r="LZC447" s="196"/>
      <c r="LZD447" s="196"/>
      <c r="LZE447" s="196"/>
      <c r="LZF447" s="196"/>
      <c r="LZG447" s="196"/>
      <c r="LZH447" s="196"/>
      <c r="LZI447" s="196"/>
      <c r="LZJ447" s="196"/>
      <c r="LZK447" s="196"/>
      <c r="LZL447" s="196"/>
      <c r="LZM447" s="196"/>
      <c r="LZN447" s="196"/>
      <c r="LZO447" s="196"/>
      <c r="LZP447" s="196"/>
      <c r="LZQ447" s="196"/>
      <c r="LZR447" s="196"/>
      <c r="LZS447" s="196"/>
      <c r="LZT447" s="196"/>
      <c r="LZU447" s="196"/>
      <c r="LZV447" s="196"/>
      <c r="LZW447" s="196"/>
      <c r="LZX447" s="196"/>
      <c r="LZY447" s="196"/>
      <c r="LZZ447" s="196"/>
      <c r="MAA447" s="196"/>
      <c r="MAB447" s="196"/>
      <c r="MAC447" s="196"/>
      <c r="MAD447" s="196"/>
      <c r="MAE447" s="196"/>
      <c r="MAF447" s="196"/>
      <c r="MAG447" s="196"/>
      <c r="MAH447" s="196"/>
      <c r="MAI447" s="196"/>
      <c r="MAJ447" s="196"/>
      <c r="MAK447" s="196"/>
      <c r="MAL447" s="196"/>
      <c r="MAM447" s="196"/>
      <c r="MAN447" s="196"/>
      <c r="MAO447" s="196"/>
      <c r="MAP447" s="196"/>
      <c r="MAQ447" s="196"/>
      <c r="MAR447" s="196"/>
      <c r="MAS447" s="196"/>
      <c r="MAT447" s="196"/>
      <c r="MAU447" s="196"/>
      <c r="MAV447" s="196"/>
      <c r="MAW447" s="196"/>
      <c r="MAX447" s="196"/>
      <c r="MAY447" s="196"/>
      <c r="MAZ447" s="196"/>
      <c r="MBA447" s="196"/>
      <c r="MBB447" s="196"/>
      <c r="MBC447" s="196"/>
      <c r="MBD447" s="196"/>
      <c r="MBE447" s="196"/>
      <c r="MBF447" s="196"/>
      <c r="MBG447" s="196"/>
      <c r="MBH447" s="196"/>
      <c r="MBI447" s="196"/>
      <c r="MBJ447" s="196"/>
      <c r="MBK447" s="196"/>
      <c r="MBL447" s="196"/>
      <c r="MBM447" s="196"/>
      <c r="MBN447" s="196"/>
      <c r="MBO447" s="196"/>
      <c r="MBP447" s="196"/>
      <c r="MBQ447" s="196"/>
      <c r="MBR447" s="196"/>
      <c r="MBS447" s="196"/>
      <c r="MBT447" s="196"/>
      <c r="MBU447" s="196"/>
      <c r="MBV447" s="196"/>
      <c r="MBW447" s="196"/>
      <c r="MBX447" s="196"/>
      <c r="MBY447" s="196"/>
      <c r="MBZ447" s="196"/>
      <c r="MCA447" s="196"/>
      <c r="MCB447" s="196"/>
      <c r="MCC447" s="196"/>
      <c r="MCD447" s="196"/>
      <c r="MCE447" s="196"/>
      <c r="MCF447" s="196"/>
      <c r="MCG447" s="196"/>
      <c r="MCH447" s="196"/>
      <c r="MCI447" s="196"/>
      <c r="MCJ447" s="196"/>
      <c r="MCK447" s="196"/>
      <c r="MCL447" s="196"/>
      <c r="MCM447" s="196"/>
      <c r="MCN447" s="196"/>
      <c r="MCO447" s="196"/>
      <c r="MCP447" s="196"/>
      <c r="MCQ447" s="196"/>
      <c r="MCR447" s="196"/>
      <c r="MCS447" s="196"/>
      <c r="MCT447" s="196"/>
      <c r="MCU447" s="196"/>
      <c r="MCV447" s="196"/>
      <c r="MCW447" s="196"/>
      <c r="MCX447" s="196"/>
      <c r="MCY447" s="196"/>
      <c r="MCZ447" s="196"/>
      <c r="MDA447" s="196"/>
      <c r="MDB447" s="196"/>
      <c r="MDC447" s="196"/>
      <c r="MDD447" s="196"/>
      <c r="MDE447" s="196"/>
      <c r="MDF447" s="196"/>
      <c r="MDG447" s="196"/>
      <c r="MDH447" s="196"/>
      <c r="MDI447" s="196"/>
      <c r="MDJ447" s="196"/>
      <c r="MDK447" s="196"/>
      <c r="MDL447" s="196"/>
      <c r="MDM447" s="196"/>
      <c r="MDN447" s="196"/>
      <c r="MDO447" s="196"/>
      <c r="MDP447" s="196"/>
      <c r="MDQ447" s="196"/>
      <c r="MDR447" s="196"/>
      <c r="MDS447" s="196"/>
      <c r="MDT447" s="196"/>
      <c r="MDU447" s="196"/>
      <c r="MDV447" s="196"/>
      <c r="MDW447" s="196"/>
      <c r="MDX447" s="196"/>
      <c r="MDY447" s="196"/>
      <c r="MDZ447" s="196"/>
      <c r="MEA447" s="196"/>
      <c r="MEB447" s="196"/>
      <c r="MEC447" s="196"/>
      <c r="MED447" s="196"/>
      <c r="MEE447" s="196"/>
      <c r="MEF447" s="196"/>
      <c r="MEG447" s="196"/>
      <c r="MEH447" s="196"/>
      <c r="MEI447" s="196"/>
      <c r="MEJ447" s="196"/>
      <c r="MEK447" s="196"/>
      <c r="MEL447" s="196"/>
      <c r="MEM447" s="196"/>
      <c r="MEN447" s="196"/>
      <c r="MEO447" s="196"/>
      <c r="MEP447" s="196"/>
      <c r="MEQ447" s="196"/>
      <c r="MER447" s="196"/>
      <c r="MES447" s="196"/>
      <c r="MET447" s="196"/>
      <c r="MEU447" s="196"/>
      <c r="MEV447" s="196"/>
      <c r="MEW447" s="196"/>
      <c r="MEX447" s="196"/>
      <c r="MEY447" s="196"/>
      <c r="MEZ447" s="196"/>
      <c r="MFA447" s="196"/>
      <c r="MFB447" s="196"/>
      <c r="MFC447" s="196"/>
      <c r="MFD447" s="196"/>
      <c r="MFE447" s="196"/>
      <c r="MFF447" s="196"/>
      <c r="MFG447" s="196"/>
      <c r="MFH447" s="196"/>
      <c r="MFI447" s="196"/>
      <c r="MFJ447" s="196"/>
      <c r="MFK447" s="196"/>
      <c r="MFL447" s="196"/>
      <c r="MFM447" s="196"/>
      <c r="MFN447" s="196"/>
      <c r="MFO447" s="196"/>
      <c r="MFP447" s="196"/>
      <c r="MFQ447" s="196"/>
      <c r="MFR447" s="196"/>
      <c r="MFS447" s="196"/>
      <c r="MFT447" s="196"/>
      <c r="MFU447" s="196"/>
      <c r="MFV447" s="196"/>
      <c r="MFW447" s="196"/>
      <c r="MFX447" s="196"/>
      <c r="MFY447" s="196"/>
      <c r="MFZ447" s="196"/>
      <c r="MGA447" s="196"/>
      <c r="MGB447" s="196"/>
      <c r="MGC447" s="196"/>
      <c r="MGD447" s="196"/>
      <c r="MGE447" s="196"/>
      <c r="MGF447" s="196"/>
      <c r="MGG447" s="196"/>
      <c r="MGH447" s="196"/>
      <c r="MGI447" s="196"/>
      <c r="MGJ447" s="196"/>
      <c r="MGK447" s="196"/>
      <c r="MGL447" s="196"/>
      <c r="MGM447" s="196"/>
      <c r="MGN447" s="196"/>
      <c r="MGO447" s="196"/>
      <c r="MGP447" s="196"/>
      <c r="MGQ447" s="196"/>
      <c r="MGR447" s="196"/>
      <c r="MGS447" s="196"/>
      <c r="MGT447" s="196"/>
      <c r="MGU447" s="196"/>
      <c r="MGV447" s="196"/>
      <c r="MGW447" s="196"/>
      <c r="MGX447" s="196"/>
      <c r="MGY447" s="196"/>
      <c r="MGZ447" s="196"/>
      <c r="MHA447" s="196"/>
      <c r="MHB447" s="196"/>
      <c r="MHC447" s="196"/>
      <c r="MHD447" s="196"/>
      <c r="MHE447" s="196"/>
      <c r="MHF447" s="196"/>
      <c r="MHG447" s="196"/>
      <c r="MHH447" s="196"/>
      <c r="MHI447" s="196"/>
      <c r="MHJ447" s="196"/>
      <c r="MHK447" s="196"/>
      <c r="MHL447" s="196"/>
      <c r="MHM447" s="196"/>
      <c r="MHN447" s="196"/>
      <c r="MHO447" s="196"/>
      <c r="MHP447" s="196"/>
      <c r="MHQ447" s="196"/>
      <c r="MHR447" s="196"/>
      <c r="MHS447" s="196"/>
      <c r="MHT447" s="196"/>
      <c r="MHU447" s="196"/>
      <c r="MHV447" s="196"/>
      <c r="MHW447" s="196"/>
      <c r="MHX447" s="196"/>
      <c r="MHY447" s="196"/>
      <c r="MHZ447" s="196"/>
      <c r="MIA447" s="196"/>
      <c r="MIB447" s="196"/>
      <c r="MIC447" s="196"/>
      <c r="MID447" s="196"/>
      <c r="MIE447" s="196"/>
      <c r="MIF447" s="196"/>
      <c r="MIG447" s="196"/>
      <c r="MIH447" s="196"/>
      <c r="MII447" s="196"/>
      <c r="MIJ447" s="196"/>
      <c r="MIK447" s="196"/>
      <c r="MIL447" s="196"/>
      <c r="MIM447" s="196"/>
      <c r="MIN447" s="196"/>
      <c r="MIO447" s="196"/>
      <c r="MIP447" s="196"/>
      <c r="MIQ447" s="196"/>
      <c r="MIR447" s="196"/>
      <c r="MIS447" s="196"/>
      <c r="MIT447" s="196"/>
      <c r="MIU447" s="196"/>
      <c r="MIV447" s="196"/>
      <c r="MIW447" s="196"/>
      <c r="MIX447" s="196"/>
      <c r="MIY447" s="196"/>
      <c r="MIZ447" s="196"/>
      <c r="MJA447" s="196"/>
      <c r="MJB447" s="196"/>
      <c r="MJC447" s="196"/>
      <c r="MJD447" s="196"/>
      <c r="MJE447" s="196"/>
      <c r="MJF447" s="196"/>
      <c r="MJG447" s="196"/>
      <c r="MJH447" s="196"/>
      <c r="MJI447" s="196"/>
      <c r="MJJ447" s="196"/>
      <c r="MJK447" s="196"/>
      <c r="MJL447" s="196"/>
      <c r="MJM447" s="196"/>
      <c r="MJN447" s="196"/>
      <c r="MJO447" s="196"/>
      <c r="MJP447" s="196"/>
      <c r="MJQ447" s="196"/>
      <c r="MJR447" s="196"/>
      <c r="MJS447" s="196"/>
      <c r="MJT447" s="196"/>
      <c r="MJU447" s="196"/>
      <c r="MJV447" s="196"/>
      <c r="MJW447" s="196"/>
      <c r="MJX447" s="196"/>
      <c r="MJY447" s="196"/>
      <c r="MJZ447" s="196"/>
      <c r="MKA447" s="196"/>
      <c r="MKB447" s="196"/>
      <c r="MKC447" s="196"/>
      <c r="MKD447" s="196"/>
      <c r="MKE447" s="196"/>
      <c r="MKF447" s="196"/>
      <c r="MKG447" s="196"/>
      <c r="MKH447" s="196"/>
      <c r="MKI447" s="196"/>
      <c r="MKJ447" s="196"/>
      <c r="MKK447" s="196"/>
      <c r="MKL447" s="196"/>
      <c r="MKM447" s="196"/>
      <c r="MKN447" s="196"/>
      <c r="MKO447" s="196"/>
      <c r="MKP447" s="196"/>
      <c r="MKQ447" s="196"/>
      <c r="MKR447" s="196"/>
      <c r="MKS447" s="196"/>
      <c r="MKT447" s="196"/>
      <c r="MKU447" s="196"/>
      <c r="MKV447" s="196"/>
      <c r="MKW447" s="196"/>
      <c r="MKX447" s="196"/>
      <c r="MKY447" s="196"/>
      <c r="MKZ447" s="196"/>
      <c r="MLA447" s="196"/>
      <c r="MLB447" s="196"/>
      <c r="MLC447" s="196"/>
      <c r="MLD447" s="196"/>
      <c r="MLE447" s="196"/>
      <c r="MLF447" s="196"/>
      <c r="MLG447" s="196"/>
      <c r="MLH447" s="196"/>
      <c r="MLI447" s="196"/>
      <c r="MLJ447" s="196"/>
      <c r="MLK447" s="196"/>
      <c r="MLL447" s="196"/>
      <c r="MLM447" s="196"/>
      <c r="MLN447" s="196"/>
      <c r="MLO447" s="196"/>
      <c r="MLP447" s="196"/>
      <c r="MLQ447" s="196"/>
      <c r="MLR447" s="196"/>
      <c r="MLS447" s="196"/>
      <c r="MLT447" s="196"/>
      <c r="MLU447" s="196"/>
      <c r="MLV447" s="196"/>
      <c r="MLW447" s="196"/>
      <c r="MLX447" s="196"/>
      <c r="MLY447" s="196"/>
      <c r="MLZ447" s="196"/>
      <c r="MMA447" s="196"/>
      <c r="MMB447" s="196"/>
      <c r="MMC447" s="196"/>
      <c r="MMD447" s="196"/>
      <c r="MME447" s="196"/>
      <c r="MMF447" s="196"/>
      <c r="MMG447" s="196"/>
      <c r="MMH447" s="196"/>
      <c r="MMI447" s="196"/>
      <c r="MMJ447" s="196"/>
      <c r="MMK447" s="196"/>
      <c r="MML447" s="196"/>
      <c r="MMM447" s="196"/>
      <c r="MMN447" s="196"/>
      <c r="MMO447" s="196"/>
      <c r="MMP447" s="196"/>
      <c r="MMQ447" s="196"/>
      <c r="MMR447" s="196"/>
      <c r="MMS447" s="196"/>
      <c r="MMT447" s="196"/>
      <c r="MMU447" s="196"/>
      <c r="MMV447" s="196"/>
      <c r="MMW447" s="196"/>
      <c r="MMX447" s="196"/>
      <c r="MMY447" s="196"/>
      <c r="MMZ447" s="196"/>
      <c r="MNA447" s="196"/>
      <c r="MNB447" s="196"/>
      <c r="MNC447" s="196"/>
      <c r="MND447" s="196"/>
      <c r="MNE447" s="196"/>
      <c r="MNF447" s="196"/>
      <c r="MNG447" s="196"/>
      <c r="MNH447" s="196"/>
      <c r="MNI447" s="196"/>
      <c r="MNJ447" s="196"/>
      <c r="MNK447" s="196"/>
      <c r="MNL447" s="196"/>
      <c r="MNM447" s="196"/>
      <c r="MNN447" s="196"/>
      <c r="MNO447" s="196"/>
      <c r="MNP447" s="196"/>
      <c r="MNQ447" s="196"/>
      <c r="MNR447" s="196"/>
      <c r="MNS447" s="196"/>
      <c r="MNT447" s="196"/>
      <c r="MNU447" s="196"/>
      <c r="MNV447" s="196"/>
      <c r="MNW447" s="196"/>
      <c r="MNX447" s="196"/>
      <c r="MNY447" s="196"/>
      <c r="MNZ447" s="196"/>
      <c r="MOA447" s="196"/>
      <c r="MOB447" s="196"/>
      <c r="MOC447" s="196"/>
      <c r="MOD447" s="196"/>
      <c r="MOE447" s="196"/>
      <c r="MOF447" s="196"/>
      <c r="MOG447" s="196"/>
      <c r="MOH447" s="196"/>
      <c r="MOI447" s="196"/>
      <c r="MOJ447" s="196"/>
      <c r="MOK447" s="196"/>
      <c r="MOL447" s="196"/>
      <c r="MOM447" s="196"/>
      <c r="MON447" s="196"/>
      <c r="MOO447" s="196"/>
      <c r="MOP447" s="196"/>
      <c r="MOQ447" s="196"/>
      <c r="MOR447" s="196"/>
      <c r="MOS447" s="196"/>
      <c r="MOT447" s="196"/>
      <c r="MOU447" s="196"/>
      <c r="MOV447" s="196"/>
      <c r="MOW447" s="196"/>
      <c r="MOX447" s="196"/>
      <c r="MOY447" s="196"/>
      <c r="MOZ447" s="196"/>
      <c r="MPA447" s="196"/>
      <c r="MPB447" s="196"/>
      <c r="MPC447" s="196"/>
      <c r="MPD447" s="196"/>
      <c r="MPE447" s="196"/>
      <c r="MPF447" s="196"/>
      <c r="MPG447" s="196"/>
      <c r="MPH447" s="196"/>
      <c r="MPI447" s="196"/>
      <c r="MPJ447" s="196"/>
      <c r="MPK447" s="196"/>
      <c r="MPL447" s="196"/>
      <c r="MPM447" s="196"/>
      <c r="MPN447" s="196"/>
      <c r="MPO447" s="196"/>
      <c r="MPP447" s="196"/>
      <c r="MPQ447" s="196"/>
      <c r="MPR447" s="196"/>
      <c r="MPS447" s="196"/>
      <c r="MPT447" s="196"/>
      <c r="MPU447" s="196"/>
      <c r="MPV447" s="196"/>
      <c r="MPW447" s="196"/>
      <c r="MPX447" s="196"/>
      <c r="MPY447" s="196"/>
      <c r="MPZ447" s="196"/>
      <c r="MQA447" s="196"/>
      <c r="MQB447" s="196"/>
      <c r="MQC447" s="196"/>
      <c r="MQD447" s="196"/>
      <c r="MQE447" s="196"/>
      <c r="MQF447" s="196"/>
      <c r="MQG447" s="196"/>
      <c r="MQH447" s="196"/>
      <c r="MQI447" s="196"/>
      <c r="MQJ447" s="196"/>
      <c r="MQK447" s="196"/>
      <c r="MQL447" s="196"/>
      <c r="MQM447" s="196"/>
      <c r="MQN447" s="196"/>
      <c r="MQO447" s="196"/>
      <c r="MQP447" s="196"/>
      <c r="MQQ447" s="196"/>
      <c r="MQR447" s="196"/>
      <c r="MQS447" s="196"/>
      <c r="MQT447" s="196"/>
      <c r="MQU447" s="196"/>
      <c r="MQV447" s="196"/>
      <c r="MQW447" s="196"/>
      <c r="MQX447" s="196"/>
      <c r="MQY447" s="196"/>
      <c r="MQZ447" s="196"/>
      <c r="MRA447" s="196"/>
      <c r="MRB447" s="196"/>
      <c r="MRC447" s="196"/>
      <c r="MRD447" s="196"/>
      <c r="MRE447" s="196"/>
      <c r="MRF447" s="196"/>
      <c r="MRG447" s="196"/>
      <c r="MRH447" s="196"/>
      <c r="MRI447" s="196"/>
      <c r="MRJ447" s="196"/>
      <c r="MRK447" s="196"/>
      <c r="MRL447" s="196"/>
      <c r="MRM447" s="196"/>
      <c r="MRN447" s="196"/>
      <c r="MRO447" s="196"/>
      <c r="MRP447" s="196"/>
      <c r="MRQ447" s="196"/>
      <c r="MRR447" s="196"/>
      <c r="MRS447" s="196"/>
      <c r="MRT447" s="196"/>
      <c r="MRU447" s="196"/>
      <c r="MRV447" s="196"/>
      <c r="MRW447" s="196"/>
      <c r="MRX447" s="196"/>
      <c r="MRY447" s="196"/>
      <c r="MRZ447" s="196"/>
      <c r="MSA447" s="196"/>
      <c r="MSB447" s="196"/>
      <c r="MSC447" s="196"/>
      <c r="MSD447" s="196"/>
      <c r="MSE447" s="196"/>
      <c r="MSF447" s="196"/>
      <c r="MSG447" s="196"/>
      <c r="MSH447" s="196"/>
      <c r="MSI447" s="196"/>
      <c r="MSJ447" s="196"/>
      <c r="MSK447" s="196"/>
      <c r="MSL447" s="196"/>
      <c r="MSM447" s="196"/>
      <c r="MSN447" s="196"/>
      <c r="MSO447" s="196"/>
      <c r="MSP447" s="196"/>
      <c r="MSQ447" s="196"/>
      <c r="MSR447" s="196"/>
      <c r="MSS447" s="196"/>
      <c r="MST447" s="196"/>
      <c r="MSU447" s="196"/>
      <c r="MSV447" s="196"/>
      <c r="MSW447" s="196"/>
      <c r="MSX447" s="196"/>
      <c r="MSY447" s="196"/>
      <c r="MSZ447" s="196"/>
      <c r="MTA447" s="196"/>
      <c r="MTB447" s="196"/>
      <c r="MTC447" s="196"/>
      <c r="MTD447" s="196"/>
      <c r="MTE447" s="196"/>
      <c r="MTF447" s="196"/>
      <c r="MTG447" s="196"/>
      <c r="MTH447" s="196"/>
      <c r="MTI447" s="196"/>
      <c r="MTJ447" s="196"/>
      <c r="MTK447" s="196"/>
      <c r="MTL447" s="196"/>
      <c r="MTM447" s="196"/>
      <c r="MTN447" s="196"/>
      <c r="MTO447" s="196"/>
      <c r="MTP447" s="196"/>
      <c r="MTQ447" s="196"/>
      <c r="MTR447" s="196"/>
      <c r="MTS447" s="196"/>
      <c r="MTT447" s="196"/>
      <c r="MTU447" s="196"/>
      <c r="MTV447" s="196"/>
      <c r="MTW447" s="196"/>
      <c r="MTX447" s="196"/>
      <c r="MTY447" s="196"/>
      <c r="MTZ447" s="196"/>
      <c r="MUA447" s="196"/>
      <c r="MUB447" s="196"/>
      <c r="MUC447" s="196"/>
      <c r="MUD447" s="196"/>
      <c r="MUE447" s="196"/>
      <c r="MUF447" s="196"/>
      <c r="MUG447" s="196"/>
      <c r="MUH447" s="196"/>
      <c r="MUI447" s="196"/>
      <c r="MUJ447" s="196"/>
      <c r="MUK447" s="196"/>
      <c r="MUL447" s="196"/>
      <c r="MUM447" s="196"/>
      <c r="MUN447" s="196"/>
      <c r="MUO447" s="196"/>
      <c r="MUP447" s="196"/>
      <c r="MUQ447" s="196"/>
      <c r="MUR447" s="196"/>
      <c r="MUS447" s="196"/>
      <c r="MUT447" s="196"/>
      <c r="MUU447" s="196"/>
      <c r="MUV447" s="196"/>
      <c r="MUW447" s="196"/>
      <c r="MUX447" s="196"/>
      <c r="MUY447" s="196"/>
      <c r="MUZ447" s="196"/>
      <c r="MVA447" s="196"/>
      <c r="MVB447" s="196"/>
      <c r="MVC447" s="196"/>
      <c r="MVD447" s="196"/>
      <c r="MVE447" s="196"/>
      <c r="MVF447" s="196"/>
      <c r="MVG447" s="196"/>
      <c r="MVH447" s="196"/>
      <c r="MVI447" s="196"/>
      <c r="MVJ447" s="196"/>
      <c r="MVK447" s="196"/>
      <c r="MVL447" s="196"/>
      <c r="MVM447" s="196"/>
      <c r="MVN447" s="196"/>
      <c r="MVO447" s="196"/>
      <c r="MVP447" s="196"/>
      <c r="MVQ447" s="196"/>
      <c r="MVR447" s="196"/>
      <c r="MVS447" s="196"/>
      <c r="MVT447" s="196"/>
      <c r="MVU447" s="196"/>
      <c r="MVV447" s="196"/>
      <c r="MVW447" s="196"/>
      <c r="MVX447" s="196"/>
      <c r="MVY447" s="196"/>
      <c r="MVZ447" s="196"/>
      <c r="MWA447" s="196"/>
      <c r="MWB447" s="196"/>
      <c r="MWC447" s="196"/>
      <c r="MWD447" s="196"/>
      <c r="MWE447" s="196"/>
      <c r="MWF447" s="196"/>
      <c r="MWG447" s="196"/>
      <c r="MWH447" s="196"/>
      <c r="MWI447" s="196"/>
      <c r="MWJ447" s="196"/>
      <c r="MWK447" s="196"/>
      <c r="MWL447" s="196"/>
      <c r="MWM447" s="196"/>
      <c r="MWN447" s="196"/>
      <c r="MWO447" s="196"/>
      <c r="MWP447" s="196"/>
      <c r="MWQ447" s="196"/>
      <c r="MWR447" s="196"/>
      <c r="MWS447" s="196"/>
      <c r="MWT447" s="196"/>
      <c r="MWU447" s="196"/>
      <c r="MWV447" s="196"/>
      <c r="MWW447" s="196"/>
      <c r="MWX447" s="196"/>
      <c r="MWY447" s="196"/>
      <c r="MWZ447" s="196"/>
      <c r="MXA447" s="196"/>
      <c r="MXB447" s="196"/>
      <c r="MXC447" s="196"/>
      <c r="MXD447" s="196"/>
      <c r="MXE447" s="196"/>
      <c r="MXF447" s="196"/>
      <c r="MXG447" s="196"/>
      <c r="MXH447" s="196"/>
      <c r="MXI447" s="196"/>
      <c r="MXJ447" s="196"/>
      <c r="MXK447" s="196"/>
      <c r="MXL447" s="196"/>
      <c r="MXM447" s="196"/>
      <c r="MXN447" s="196"/>
      <c r="MXO447" s="196"/>
      <c r="MXP447" s="196"/>
      <c r="MXQ447" s="196"/>
      <c r="MXR447" s="196"/>
      <c r="MXS447" s="196"/>
      <c r="MXT447" s="196"/>
      <c r="MXU447" s="196"/>
      <c r="MXV447" s="196"/>
      <c r="MXW447" s="196"/>
      <c r="MXX447" s="196"/>
      <c r="MXY447" s="196"/>
      <c r="MXZ447" s="196"/>
      <c r="MYA447" s="196"/>
      <c r="MYB447" s="196"/>
      <c r="MYC447" s="196"/>
      <c r="MYD447" s="196"/>
      <c r="MYE447" s="196"/>
      <c r="MYF447" s="196"/>
      <c r="MYG447" s="196"/>
      <c r="MYH447" s="196"/>
      <c r="MYI447" s="196"/>
      <c r="MYJ447" s="196"/>
      <c r="MYK447" s="196"/>
      <c r="MYL447" s="196"/>
      <c r="MYM447" s="196"/>
      <c r="MYN447" s="196"/>
      <c r="MYO447" s="196"/>
      <c r="MYP447" s="196"/>
      <c r="MYQ447" s="196"/>
      <c r="MYR447" s="196"/>
      <c r="MYS447" s="196"/>
      <c r="MYT447" s="196"/>
      <c r="MYU447" s="196"/>
      <c r="MYV447" s="196"/>
      <c r="MYW447" s="196"/>
      <c r="MYX447" s="196"/>
      <c r="MYY447" s="196"/>
      <c r="MYZ447" s="196"/>
      <c r="MZA447" s="196"/>
      <c r="MZB447" s="196"/>
      <c r="MZC447" s="196"/>
      <c r="MZD447" s="196"/>
      <c r="MZE447" s="196"/>
      <c r="MZF447" s="196"/>
      <c r="MZG447" s="196"/>
      <c r="MZH447" s="196"/>
      <c r="MZI447" s="196"/>
      <c r="MZJ447" s="196"/>
      <c r="MZK447" s="196"/>
      <c r="MZL447" s="196"/>
      <c r="MZM447" s="196"/>
      <c r="MZN447" s="196"/>
      <c r="MZO447" s="196"/>
      <c r="MZP447" s="196"/>
      <c r="MZQ447" s="196"/>
      <c r="MZR447" s="196"/>
      <c r="MZS447" s="196"/>
      <c r="MZT447" s="196"/>
      <c r="MZU447" s="196"/>
      <c r="MZV447" s="196"/>
      <c r="MZW447" s="196"/>
      <c r="MZX447" s="196"/>
      <c r="MZY447" s="196"/>
      <c r="MZZ447" s="196"/>
      <c r="NAA447" s="196"/>
      <c r="NAB447" s="196"/>
      <c r="NAC447" s="196"/>
      <c r="NAD447" s="196"/>
      <c r="NAE447" s="196"/>
      <c r="NAF447" s="196"/>
      <c r="NAG447" s="196"/>
      <c r="NAH447" s="196"/>
      <c r="NAI447" s="196"/>
      <c r="NAJ447" s="196"/>
      <c r="NAK447" s="196"/>
      <c r="NAL447" s="196"/>
      <c r="NAM447" s="196"/>
      <c r="NAN447" s="196"/>
      <c r="NAO447" s="196"/>
      <c r="NAP447" s="196"/>
      <c r="NAQ447" s="196"/>
      <c r="NAR447" s="196"/>
      <c r="NAS447" s="196"/>
      <c r="NAT447" s="196"/>
      <c r="NAU447" s="196"/>
      <c r="NAV447" s="196"/>
      <c r="NAW447" s="196"/>
      <c r="NAX447" s="196"/>
      <c r="NAY447" s="196"/>
      <c r="NAZ447" s="196"/>
      <c r="NBA447" s="196"/>
      <c r="NBB447" s="196"/>
      <c r="NBC447" s="196"/>
      <c r="NBD447" s="196"/>
      <c r="NBE447" s="196"/>
      <c r="NBF447" s="196"/>
      <c r="NBG447" s="196"/>
      <c r="NBH447" s="196"/>
      <c r="NBI447" s="196"/>
      <c r="NBJ447" s="196"/>
      <c r="NBK447" s="196"/>
      <c r="NBL447" s="196"/>
      <c r="NBM447" s="196"/>
      <c r="NBN447" s="196"/>
      <c r="NBO447" s="196"/>
      <c r="NBP447" s="196"/>
      <c r="NBQ447" s="196"/>
      <c r="NBR447" s="196"/>
      <c r="NBS447" s="196"/>
      <c r="NBT447" s="196"/>
      <c r="NBU447" s="196"/>
      <c r="NBV447" s="196"/>
      <c r="NBW447" s="196"/>
      <c r="NBX447" s="196"/>
      <c r="NBY447" s="196"/>
      <c r="NBZ447" s="196"/>
      <c r="NCA447" s="196"/>
      <c r="NCB447" s="196"/>
      <c r="NCC447" s="196"/>
      <c r="NCD447" s="196"/>
      <c r="NCE447" s="196"/>
      <c r="NCF447" s="196"/>
      <c r="NCG447" s="196"/>
      <c r="NCH447" s="196"/>
      <c r="NCI447" s="196"/>
      <c r="NCJ447" s="196"/>
      <c r="NCK447" s="196"/>
      <c r="NCL447" s="196"/>
      <c r="NCM447" s="196"/>
      <c r="NCN447" s="196"/>
      <c r="NCO447" s="196"/>
      <c r="NCP447" s="196"/>
      <c r="NCQ447" s="196"/>
      <c r="NCR447" s="196"/>
      <c r="NCS447" s="196"/>
      <c r="NCT447" s="196"/>
      <c r="NCU447" s="196"/>
      <c r="NCV447" s="196"/>
      <c r="NCW447" s="196"/>
      <c r="NCX447" s="196"/>
      <c r="NCY447" s="196"/>
      <c r="NCZ447" s="196"/>
      <c r="NDA447" s="196"/>
      <c r="NDB447" s="196"/>
      <c r="NDC447" s="196"/>
      <c r="NDD447" s="196"/>
      <c r="NDE447" s="196"/>
      <c r="NDF447" s="196"/>
      <c r="NDG447" s="196"/>
      <c r="NDH447" s="196"/>
      <c r="NDI447" s="196"/>
      <c r="NDJ447" s="196"/>
      <c r="NDK447" s="196"/>
      <c r="NDL447" s="196"/>
      <c r="NDM447" s="196"/>
      <c r="NDN447" s="196"/>
      <c r="NDO447" s="196"/>
      <c r="NDP447" s="196"/>
      <c r="NDQ447" s="196"/>
      <c r="NDR447" s="196"/>
      <c r="NDS447" s="196"/>
      <c r="NDT447" s="196"/>
      <c r="NDU447" s="196"/>
      <c r="NDV447" s="196"/>
      <c r="NDW447" s="196"/>
      <c r="NDX447" s="196"/>
      <c r="NDY447" s="196"/>
      <c r="NDZ447" s="196"/>
      <c r="NEA447" s="196"/>
      <c r="NEB447" s="196"/>
      <c r="NEC447" s="196"/>
      <c r="NED447" s="196"/>
      <c r="NEE447" s="196"/>
      <c r="NEF447" s="196"/>
      <c r="NEG447" s="196"/>
      <c r="NEH447" s="196"/>
      <c r="NEI447" s="196"/>
      <c r="NEJ447" s="196"/>
      <c r="NEK447" s="196"/>
      <c r="NEL447" s="196"/>
      <c r="NEM447" s="196"/>
      <c r="NEN447" s="196"/>
      <c r="NEO447" s="196"/>
      <c r="NEP447" s="196"/>
      <c r="NEQ447" s="196"/>
      <c r="NER447" s="196"/>
      <c r="NES447" s="196"/>
      <c r="NET447" s="196"/>
      <c r="NEU447" s="196"/>
      <c r="NEV447" s="196"/>
      <c r="NEW447" s="196"/>
      <c r="NEX447" s="196"/>
      <c r="NEY447" s="196"/>
      <c r="NEZ447" s="196"/>
      <c r="NFA447" s="196"/>
      <c r="NFB447" s="196"/>
      <c r="NFC447" s="196"/>
      <c r="NFD447" s="196"/>
      <c r="NFE447" s="196"/>
      <c r="NFF447" s="196"/>
      <c r="NFG447" s="196"/>
      <c r="NFH447" s="196"/>
      <c r="NFI447" s="196"/>
      <c r="NFJ447" s="196"/>
      <c r="NFK447" s="196"/>
      <c r="NFL447" s="196"/>
      <c r="NFM447" s="196"/>
      <c r="NFN447" s="196"/>
      <c r="NFO447" s="196"/>
      <c r="NFP447" s="196"/>
      <c r="NFQ447" s="196"/>
      <c r="NFR447" s="196"/>
      <c r="NFS447" s="196"/>
      <c r="NFT447" s="196"/>
      <c r="NFU447" s="196"/>
      <c r="NFV447" s="196"/>
      <c r="NFW447" s="196"/>
      <c r="NFX447" s="196"/>
      <c r="NFY447" s="196"/>
      <c r="NFZ447" s="196"/>
      <c r="NGA447" s="196"/>
      <c r="NGB447" s="196"/>
      <c r="NGC447" s="196"/>
      <c r="NGD447" s="196"/>
      <c r="NGE447" s="196"/>
      <c r="NGF447" s="196"/>
      <c r="NGG447" s="196"/>
      <c r="NGH447" s="196"/>
      <c r="NGI447" s="196"/>
      <c r="NGJ447" s="196"/>
      <c r="NGK447" s="196"/>
      <c r="NGL447" s="196"/>
      <c r="NGM447" s="196"/>
      <c r="NGN447" s="196"/>
      <c r="NGO447" s="196"/>
      <c r="NGP447" s="196"/>
      <c r="NGQ447" s="196"/>
      <c r="NGR447" s="196"/>
      <c r="NGS447" s="196"/>
      <c r="NGT447" s="196"/>
      <c r="NGU447" s="196"/>
      <c r="NGV447" s="196"/>
      <c r="NGW447" s="196"/>
      <c r="NGX447" s="196"/>
      <c r="NGY447" s="196"/>
      <c r="NGZ447" s="196"/>
      <c r="NHA447" s="196"/>
      <c r="NHB447" s="196"/>
      <c r="NHC447" s="196"/>
      <c r="NHD447" s="196"/>
      <c r="NHE447" s="196"/>
      <c r="NHF447" s="196"/>
      <c r="NHG447" s="196"/>
      <c r="NHH447" s="196"/>
      <c r="NHI447" s="196"/>
      <c r="NHJ447" s="196"/>
      <c r="NHK447" s="196"/>
      <c r="NHL447" s="196"/>
      <c r="NHM447" s="196"/>
      <c r="NHN447" s="196"/>
      <c r="NHO447" s="196"/>
      <c r="NHP447" s="196"/>
      <c r="NHQ447" s="196"/>
      <c r="NHR447" s="196"/>
      <c r="NHS447" s="196"/>
      <c r="NHT447" s="196"/>
      <c r="NHU447" s="196"/>
      <c r="NHV447" s="196"/>
      <c r="NHW447" s="196"/>
      <c r="NHX447" s="196"/>
      <c r="NHY447" s="196"/>
      <c r="NHZ447" s="196"/>
      <c r="NIA447" s="196"/>
      <c r="NIB447" s="196"/>
      <c r="NIC447" s="196"/>
      <c r="NID447" s="196"/>
      <c r="NIE447" s="196"/>
      <c r="NIF447" s="196"/>
      <c r="NIG447" s="196"/>
      <c r="NIH447" s="196"/>
      <c r="NII447" s="196"/>
      <c r="NIJ447" s="196"/>
      <c r="NIK447" s="196"/>
      <c r="NIL447" s="196"/>
      <c r="NIM447" s="196"/>
      <c r="NIN447" s="196"/>
      <c r="NIO447" s="196"/>
      <c r="NIP447" s="196"/>
      <c r="NIQ447" s="196"/>
      <c r="NIR447" s="196"/>
      <c r="NIS447" s="196"/>
      <c r="NIT447" s="196"/>
      <c r="NIU447" s="196"/>
      <c r="NIV447" s="196"/>
      <c r="NIW447" s="196"/>
      <c r="NIX447" s="196"/>
      <c r="NIY447" s="196"/>
      <c r="NIZ447" s="196"/>
      <c r="NJA447" s="196"/>
      <c r="NJB447" s="196"/>
      <c r="NJC447" s="196"/>
      <c r="NJD447" s="196"/>
      <c r="NJE447" s="196"/>
      <c r="NJF447" s="196"/>
      <c r="NJG447" s="196"/>
      <c r="NJH447" s="196"/>
      <c r="NJI447" s="196"/>
      <c r="NJJ447" s="196"/>
      <c r="NJK447" s="196"/>
      <c r="NJL447" s="196"/>
      <c r="NJM447" s="196"/>
      <c r="NJN447" s="196"/>
      <c r="NJO447" s="196"/>
      <c r="NJP447" s="196"/>
      <c r="NJQ447" s="196"/>
      <c r="NJR447" s="196"/>
      <c r="NJS447" s="196"/>
      <c r="NJT447" s="196"/>
      <c r="NJU447" s="196"/>
      <c r="NJV447" s="196"/>
      <c r="NJW447" s="196"/>
      <c r="NJX447" s="196"/>
      <c r="NJY447" s="196"/>
      <c r="NJZ447" s="196"/>
      <c r="NKA447" s="196"/>
      <c r="NKB447" s="196"/>
      <c r="NKC447" s="196"/>
      <c r="NKD447" s="196"/>
      <c r="NKE447" s="196"/>
      <c r="NKF447" s="196"/>
      <c r="NKG447" s="196"/>
      <c r="NKH447" s="196"/>
      <c r="NKI447" s="196"/>
      <c r="NKJ447" s="196"/>
      <c r="NKK447" s="196"/>
      <c r="NKL447" s="196"/>
      <c r="NKM447" s="196"/>
      <c r="NKN447" s="196"/>
      <c r="NKO447" s="196"/>
      <c r="NKP447" s="196"/>
      <c r="NKQ447" s="196"/>
      <c r="NKR447" s="196"/>
      <c r="NKS447" s="196"/>
      <c r="NKT447" s="196"/>
      <c r="NKU447" s="196"/>
      <c r="NKV447" s="196"/>
      <c r="NKW447" s="196"/>
      <c r="NKX447" s="196"/>
      <c r="NKY447" s="196"/>
      <c r="NKZ447" s="196"/>
      <c r="NLA447" s="196"/>
      <c r="NLB447" s="196"/>
      <c r="NLC447" s="196"/>
      <c r="NLD447" s="196"/>
      <c r="NLE447" s="196"/>
      <c r="NLF447" s="196"/>
      <c r="NLG447" s="196"/>
      <c r="NLH447" s="196"/>
      <c r="NLI447" s="196"/>
      <c r="NLJ447" s="196"/>
      <c r="NLK447" s="196"/>
      <c r="NLL447" s="196"/>
      <c r="NLM447" s="196"/>
      <c r="NLN447" s="196"/>
      <c r="NLO447" s="196"/>
      <c r="NLP447" s="196"/>
      <c r="NLQ447" s="196"/>
      <c r="NLR447" s="196"/>
      <c r="NLS447" s="196"/>
      <c r="NLT447" s="196"/>
      <c r="NLU447" s="196"/>
      <c r="NLV447" s="196"/>
      <c r="NLW447" s="196"/>
      <c r="NLX447" s="196"/>
      <c r="NLY447" s="196"/>
      <c r="NLZ447" s="196"/>
      <c r="NMA447" s="196"/>
      <c r="NMB447" s="196"/>
      <c r="NMC447" s="196"/>
      <c r="NMD447" s="196"/>
      <c r="NME447" s="196"/>
      <c r="NMF447" s="196"/>
      <c r="NMG447" s="196"/>
      <c r="NMH447" s="196"/>
      <c r="NMI447" s="196"/>
      <c r="NMJ447" s="196"/>
      <c r="NMK447" s="196"/>
      <c r="NML447" s="196"/>
      <c r="NMM447" s="196"/>
      <c r="NMN447" s="196"/>
      <c r="NMO447" s="196"/>
      <c r="NMP447" s="196"/>
      <c r="NMQ447" s="196"/>
      <c r="NMR447" s="196"/>
      <c r="NMS447" s="196"/>
      <c r="NMT447" s="196"/>
      <c r="NMU447" s="196"/>
      <c r="NMV447" s="196"/>
      <c r="NMW447" s="196"/>
      <c r="NMX447" s="196"/>
      <c r="NMY447" s="196"/>
      <c r="NMZ447" s="196"/>
      <c r="NNA447" s="196"/>
      <c r="NNB447" s="196"/>
      <c r="NNC447" s="196"/>
      <c r="NND447" s="196"/>
      <c r="NNE447" s="196"/>
      <c r="NNF447" s="196"/>
      <c r="NNG447" s="196"/>
      <c r="NNH447" s="196"/>
      <c r="NNI447" s="196"/>
      <c r="NNJ447" s="196"/>
      <c r="NNK447" s="196"/>
      <c r="NNL447" s="196"/>
      <c r="NNM447" s="196"/>
      <c r="NNN447" s="196"/>
      <c r="NNO447" s="196"/>
      <c r="NNP447" s="196"/>
      <c r="NNQ447" s="196"/>
      <c r="NNR447" s="196"/>
      <c r="NNS447" s="196"/>
      <c r="NNT447" s="196"/>
      <c r="NNU447" s="196"/>
      <c r="NNV447" s="196"/>
      <c r="NNW447" s="196"/>
      <c r="NNX447" s="196"/>
      <c r="NNY447" s="196"/>
      <c r="NNZ447" s="196"/>
      <c r="NOA447" s="196"/>
      <c r="NOB447" s="196"/>
      <c r="NOC447" s="196"/>
      <c r="NOD447" s="196"/>
      <c r="NOE447" s="196"/>
      <c r="NOF447" s="196"/>
      <c r="NOG447" s="196"/>
      <c r="NOH447" s="196"/>
      <c r="NOI447" s="196"/>
      <c r="NOJ447" s="196"/>
      <c r="NOK447" s="196"/>
      <c r="NOL447" s="196"/>
      <c r="NOM447" s="196"/>
      <c r="NON447" s="196"/>
      <c r="NOO447" s="196"/>
      <c r="NOP447" s="196"/>
      <c r="NOQ447" s="196"/>
      <c r="NOR447" s="196"/>
      <c r="NOS447" s="196"/>
      <c r="NOT447" s="196"/>
      <c r="NOU447" s="196"/>
      <c r="NOV447" s="196"/>
      <c r="NOW447" s="196"/>
      <c r="NOX447" s="196"/>
      <c r="NOY447" s="196"/>
      <c r="NOZ447" s="196"/>
      <c r="NPA447" s="196"/>
      <c r="NPB447" s="196"/>
      <c r="NPC447" s="196"/>
      <c r="NPD447" s="196"/>
      <c r="NPE447" s="196"/>
      <c r="NPF447" s="196"/>
      <c r="NPG447" s="196"/>
      <c r="NPH447" s="196"/>
      <c r="NPI447" s="196"/>
      <c r="NPJ447" s="196"/>
      <c r="NPK447" s="196"/>
      <c r="NPL447" s="196"/>
      <c r="NPM447" s="196"/>
      <c r="NPN447" s="196"/>
      <c r="NPO447" s="196"/>
      <c r="NPP447" s="196"/>
      <c r="NPQ447" s="196"/>
      <c r="NPR447" s="196"/>
      <c r="NPS447" s="196"/>
      <c r="NPT447" s="196"/>
      <c r="NPU447" s="196"/>
      <c r="NPV447" s="196"/>
      <c r="NPW447" s="196"/>
      <c r="NPX447" s="196"/>
      <c r="NPY447" s="196"/>
      <c r="NPZ447" s="196"/>
      <c r="NQA447" s="196"/>
      <c r="NQB447" s="196"/>
      <c r="NQC447" s="196"/>
      <c r="NQD447" s="196"/>
      <c r="NQE447" s="196"/>
      <c r="NQF447" s="196"/>
      <c r="NQG447" s="196"/>
      <c r="NQH447" s="196"/>
      <c r="NQI447" s="196"/>
      <c r="NQJ447" s="196"/>
      <c r="NQK447" s="196"/>
      <c r="NQL447" s="196"/>
      <c r="NQM447" s="196"/>
      <c r="NQN447" s="196"/>
      <c r="NQO447" s="196"/>
      <c r="NQP447" s="196"/>
      <c r="NQQ447" s="196"/>
      <c r="NQR447" s="196"/>
      <c r="NQS447" s="196"/>
      <c r="NQT447" s="196"/>
      <c r="NQU447" s="196"/>
      <c r="NQV447" s="196"/>
      <c r="NQW447" s="196"/>
      <c r="NQX447" s="196"/>
      <c r="NQY447" s="196"/>
      <c r="NQZ447" s="196"/>
      <c r="NRA447" s="196"/>
      <c r="NRB447" s="196"/>
      <c r="NRC447" s="196"/>
      <c r="NRD447" s="196"/>
      <c r="NRE447" s="196"/>
      <c r="NRF447" s="196"/>
      <c r="NRG447" s="196"/>
      <c r="NRH447" s="196"/>
      <c r="NRI447" s="196"/>
      <c r="NRJ447" s="196"/>
      <c r="NRK447" s="196"/>
      <c r="NRL447" s="196"/>
      <c r="NRM447" s="196"/>
      <c r="NRN447" s="196"/>
      <c r="NRO447" s="196"/>
      <c r="NRP447" s="196"/>
      <c r="NRQ447" s="196"/>
      <c r="NRR447" s="196"/>
      <c r="NRS447" s="196"/>
      <c r="NRT447" s="196"/>
      <c r="NRU447" s="196"/>
      <c r="NRV447" s="196"/>
      <c r="NRW447" s="196"/>
      <c r="NRX447" s="196"/>
      <c r="NRY447" s="196"/>
      <c r="NRZ447" s="196"/>
      <c r="NSA447" s="196"/>
      <c r="NSB447" s="196"/>
      <c r="NSC447" s="196"/>
      <c r="NSD447" s="196"/>
      <c r="NSE447" s="196"/>
      <c r="NSF447" s="196"/>
      <c r="NSG447" s="196"/>
      <c r="NSH447" s="196"/>
      <c r="NSI447" s="196"/>
      <c r="NSJ447" s="196"/>
      <c r="NSK447" s="196"/>
      <c r="NSL447" s="196"/>
      <c r="NSM447" s="196"/>
      <c r="NSN447" s="196"/>
      <c r="NSO447" s="196"/>
      <c r="NSP447" s="196"/>
      <c r="NSQ447" s="196"/>
      <c r="NSR447" s="196"/>
      <c r="NSS447" s="196"/>
      <c r="NST447" s="196"/>
      <c r="NSU447" s="196"/>
      <c r="NSV447" s="196"/>
      <c r="NSW447" s="196"/>
      <c r="NSX447" s="196"/>
      <c r="NSY447" s="196"/>
      <c r="NSZ447" s="196"/>
      <c r="NTA447" s="196"/>
      <c r="NTB447" s="196"/>
      <c r="NTC447" s="196"/>
      <c r="NTD447" s="196"/>
      <c r="NTE447" s="196"/>
      <c r="NTF447" s="196"/>
      <c r="NTG447" s="196"/>
      <c r="NTH447" s="196"/>
      <c r="NTI447" s="196"/>
      <c r="NTJ447" s="196"/>
      <c r="NTK447" s="196"/>
      <c r="NTL447" s="196"/>
      <c r="NTM447" s="196"/>
      <c r="NTN447" s="196"/>
      <c r="NTO447" s="196"/>
      <c r="NTP447" s="196"/>
      <c r="NTQ447" s="196"/>
      <c r="NTR447" s="196"/>
      <c r="NTS447" s="196"/>
      <c r="NTT447" s="196"/>
      <c r="NTU447" s="196"/>
      <c r="NTV447" s="196"/>
      <c r="NTW447" s="196"/>
      <c r="NTX447" s="196"/>
      <c r="NTY447" s="196"/>
      <c r="NTZ447" s="196"/>
      <c r="NUA447" s="196"/>
      <c r="NUB447" s="196"/>
      <c r="NUC447" s="196"/>
      <c r="NUD447" s="196"/>
      <c r="NUE447" s="196"/>
      <c r="NUF447" s="196"/>
      <c r="NUG447" s="196"/>
      <c r="NUH447" s="196"/>
      <c r="NUI447" s="196"/>
      <c r="NUJ447" s="196"/>
      <c r="NUK447" s="196"/>
      <c r="NUL447" s="196"/>
      <c r="NUM447" s="196"/>
      <c r="NUN447" s="196"/>
      <c r="NUO447" s="196"/>
      <c r="NUP447" s="196"/>
      <c r="NUQ447" s="196"/>
      <c r="NUR447" s="196"/>
      <c r="NUS447" s="196"/>
      <c r="NUT447" s="196"/>
      <c r="NUU447" s="196"/>
      <c r="NUV447" s="196"/>
      <c r="NUW447" s="196"/>
      <c r="NUX447" s="196"/>
      <c r="NUY447" s="196"/>
      <c r="NUZ447" s="196"/>
      <c r="NVA447" s="196"/>
      <c r="NVB447" s="196"/>
      <c r="NVC447" s="196"/>
      <c r="NVD447" s="196"/>
      <c r="NVE447" s="196"/>
      <c r="NVF447" s="196"/>
      <c r="NVG447" s="196"/>
      <c r="NVH447" s="196"/>
      <c r="NVI447" s="196"/>
      <c r="NVJ447" s="196"/>
      <c r="NVK447" s="196"/>
      <c r="NVL447" s="196"/>
      <c r="NVM447" s="196"/>
      <c r="NVN447" s="196"/>
      <c r="NVO447" s="196"/>
      <c r="NVP447" s="196"/>
      <c r="NVQ447" s="196"/>
      <c r="NVR447" s="196"/>
      <c r="NVS447" s="196"/>
      <c r="NVT447" s="196"/>
      <c r="NVU447" s="196"/>
      <c r="NVV447" s="196"/>
      <c r="NVW447" s="196"/>
      <c r="NVX447" s="196"/>
      <c r="NVY447" s="196"/>
      <c r="NVZ447" s="196"/>
      <c r="NWA447" s="196"/>
      <c r="NWB447" s="196"/>
      <c r="NWC447" s="196"/>
      <c r="NWD447" s="196"/>
      <c r="NWE447" s="196"/>
      <c r="NWF447" s="196"/>
      <c r="NWG447" s="196"/>
      <c r="NWH447" s="196"/>
      <c r="NWI447" s="196"/>
      <c r="NWJ447" s="196"/>
      <c r="NWK447" s="196"/>
      <c r="NWL447" s="196"/>
      <c r="NWM447" s="196"/>
      <c r="NWN447" s="196"/>
      <c r="NWO447" s="196"/>
      <c r="NWP447" s="196"/>
      <c r="NWQ447" s="196"/>
      <c r="NWR447" s="196"/>
      <c r="NWS447" s="196"/>
      <c r="NWT447" s="196"/>
      <c r="NWU447" s="196"/>
      <c r="NWV447" s="196"/>
      <c r="NWW447" s="196"/>
      <c r="NWX447" s="196"/>
      <c r="NWY447" s="196"/>
      <c r="NWZ447" s="196"/>
      <c r="NXA447" s="196"/>
      <c r="NXB447" s="196"/>
      <c r="NXC447" s="196"/>
      <c r="NXD447" s="196"/>
      <c r="NXE447" s="196"/>
      <c r="NXF447" s="196"/>
      <c r="NXG447" s="196"/>
      <c r="NXH447" s="196"/>
      <c r="NXI447" s="196"/>
      <c r="NXJ447" s="196"/>
      <c r="NXK447" s="196"/>
      <c r="NXL447" s="196"/>
      <c r="NXM447" s="196"/>
      <c r="NXN447" s="196"/>
      <c r="NXO447" s="196"/>
      <c r="NXP447" s="196"/>
      <c r="NXQ447" s="196"/>
      <c r="NXR447" s="196"/>
      <c r="NXS447" s="196"/>
      <c r="NXT447" s="196"/>
      <c r="NXU447" s="196"/>
      <c r="NXV447" s="196"/>
      <c r="NXW447" s="196"/>
      <c r="NXX447" s="196"/>
      <c r="NXY447" s="196"/>
      <c r="NXZ447" s="196"/>
      <c r="NYA447" s="196"/>
      <c r="NYB447" s="196"/>
      <c r="NYC447" s="196"/>
      <c r="NYD447" s="196"/>
      <c r="NYE447" s="196"/>
      <c r="NYF447" s="196"/>
      <c r="NYG447" s="196"/>
      <c r="NYH447" s="196"/>
      <c r="NYI447" s="196"/>
      <c r="NYJ447" s="196"/>
      <c r="NYK447" s="196"/>
      <c r="NYL447" s="196"/>
      <c r="NYM447" s="196"/>
      <c r="NYN447" s="196"/>
      <c r="NYO447" s="196"/>
      <c r="NYP447" s="196"/>
      <c r="NYQ447" s="196"/>
      <c r="NYR447" s="196"/>
      <c r="NYS447" s="196"/>
      <c r="NYT447" s="196"/>
      <c r="NYU447" s="196"/>
      <c r="NYV447" s="196"/>
      <c r="NYW447" s="196"/>
      <c r="NYX447" s="196"/>
      <c r="NYY447" s="196"/>
      <c r="NYZ447" s="196"/>
      <c r="NZA447" s="196"/>
      <c r="NZB447" s="196"/>
      <c r="NZC447" s="196"/>
      <c r="NZD447" s="196"/>
      <c r="NZE447" s="196"/>
      <c r="NZF447" s="196"/>
      <c r="NZG447" s="196"/>
      <c r="NZH447" s="196"/>
      <c r="NZI447" s="196"/>
      <c r="NZJ447" s="196"/>
      <c r="NZK447" s="196"/>
      <c r="NZL447" s="196"/>
      <c r="NZM447" s="196"/>
      <c r="NZN447" s="196"/>
      <c r="NZO447" s="196"/>
      <c r="NZP447" s="196"/>
      <c r="NZQ447" s="196"/>
      <c r="NZR447" s="196"/>
      <c r="NZS447" s="196"/>
      <c r="NZT447" s="196"/>
      <c r="NZU447" s="196"/>
      <c r="NZV447" s="196"/>
      <c r="NZW447" s="196"/>
      <c r="NZX447" s="196"/>
      <c r="NZY447" s="196"/>
      <c r="NZZ447" s="196"/>
      <c r="OAA447" s="196"/>
      <c r="OAB447" s="196"/>
      <c r="OAC447" s="196"/>
      <c r="OAD447" s="196"/>
      <c r="OAE447" s="196"/>
      <c r="OAF447" s="196"/>
      <c r="OAG447" s="196"/>
      <c r="OAH447" s="196"/>
      <c r="OAI447" s="196"/>
      <c r="OAJ447" s="196"/>
      <c r="OAK447" s="196"/>
      <c r="OAL447" s="196"/>
      <c r="OAM447" s="196"/>
      <c r="OAN447" s="196"/>
      <c r="OAO447" s="196"/>
      <c r="OAP447" s="196"/>
      <c r="OAQ447" s="196"/>
      <c r="OAR447" s="196"/>
      <c r="OAS447" s="196"/>
      <c r="OAT447" s="196"/>
      <c r="OAU447" s="196"/>
      <c r="OAV447" s="196"/>
      <c r="OAW447" s="196"/>
      <c r="OAX447" s="196"/>
      <c r="OAY447" s="196"/>
      <c r="OAZ447" s="196"/>
      <c r="OBA447" s="196"/>
      <c r="OBB447" s="196"/>
      <c r="OBC447" s="196"/>
      <c r="OBD447" s="196"/>
      <c r="OBE447" s="196"/>
      <c r="OBF447" s="196"/>
      <c r="OBG447" s="196"/>
      <c r="OBH447" s="196"/>
      <c r="OBI447" s="196"/>
      <c r="OBJ447" s="196"/>
      <c r="OBK447" s="196"/>
      <c r="OBL447" s="196"/>
      <c r="OBM447" s="196"/>
      <c r="OBN447" s="196"/>
      <c r="OBO447" s="196"/>
      <c r="OBP447" s="196"/>
      <c r="OBQ447" s="196"/>
      <c r="OBR447" s="196"/>
      <c r="OBS447" s="196"/>
      <c r="OBT447" s="196"/>
      <c r="OBU447" s="196"/>
      <c r="OBV447" s="196"/>
      <c r="OBW447" s="196"/>
      <c r="OBX447" s="196"/>
      <c r="OBY447" s="196"/>
      <c r="OBZ447" s="196"/>
      <c r="OCA447" s="196"/>
      <c r="OCB447" s="196"/>
      <c r="OCC447" s="196"/>
      <c r="OCD447" s="196"/>
      <c r="OCE447" s="196"/>
      <c r="OCF447" s="196"/>
      <c r="OCG447" s="196"/>
      <c r="OCH447" s="196"/>
      <c r="OCI447" s="196"/>
      <c r="OCJ447" s="196"/>
      <c r="OCK447" s="196"/>
      <c r="OCL447" s="196"/>
      <c r="OCM447" s="196"/>
      <c r="OCN447" s="196"/>
      <c r="OCO447" s="196"/>
      <c r="OCP447" s="196"/>
      <c r="OCQ447" s="196"/>
      <c r="OCR447" s="196"/>
      <c r="OCS447" s="196"/>
      <c r="OCT447" s="196"/>
      <c r="OCU447" s="196"/>
      <c r="OCV447" s="196"/>
      <c r="OCW447" s="196"/>
      <c r="OCX447" s="196"/>
      <c r="OCY447" s="196"/>
      <c r="OCZ447" s="196"/>
      <c r="ODA447" s="196"/>
      <c r="ODB447" s="196"/>
      <c r="ODC447" s="196"/>
      <c r="ODD447" s="196"/>
      <c r="ODE447" s="196"/>
      <c r="ODF447" s="196"/>
      <c r="ODG447" s="196"/>
      <c r="ODH447" s="196"/>
      <c r="ODI447" s="196"/>
      <c r="ODJ447" s="196"/>
      <c r="ODK447" s="196"/>
      <c r="ODL447" s="196"/>
      <c r="ODM447" s="196"/>
      <c r="ODN447" s="196"/>
      <c r="ODO447" s="196"/>
      <c r="ODP447" s="196"/>
      <c r="ODQ447" s="196"/>
      <c r="ODR447" s="196"/>
      <c r="ODS447" s="196"/>
      <c r="ODT447" s="196"/>
      <c r="ODU447" s="196"/>
      <c r="ODV447" s="196"/>
      <c r="ODW447" s="196"/>
      <c r="ODX447" s="196"/>
      <c r="ODY447" s="196"/>
      <c r="ODZ447" s="196"/>
      <c r="OEA447" s="196"/>
      <c r="OEB447" s="196"/>
      <c r="OEC447" s="196"/>
      <c r="OED447" s="196"/>
      <c r="OEE447" s="196"/>
      <c r="OEF447" s="196"/>
      <c r="OEG447" s="196"/>
      <c r="OEH447" s="196"/>
      <c r="OEI447" s="196"/>
      <c r="OEJ447" s="196"/>
      <c r="OEK447" s="196"/>
      <c r="OEL447" s="196"/>
      <c r="OEM447" s="196"/>
      <c r="OEN447" s="196"/>
      <c r="OEO447" s="196"/>
      <c r="OEP447" s="196"/>
      <c r="OEQ447" s="196"/>
      <c r="OER447" s="196"/>
      <c r="OES447" s="196"/>
      <c r="OET447" s="196"/>
      <c r="OEU447" s="196"/>
      <c r="OEV447" s="196"/>
      <c r="OEW447" s="196"/>
      <c r="OEX447" s="196"/>
      <c r="OEY447" s="196"/>
      <c r="OEZ447" s="196"/>
      <c r="OFA447" s="196"/>
      <c r="OFB447" s="196"/>
      <c r="OFC447" s="196"/>
      <c r="OFD447" s="196"/>
      <c r="OFE447" s="196"/>
      <c r="OFF447" s="196"/>
      <c r="OFG447" s="196"/>
      <c r="OFH447" s="196"/>
      <c r="OFI447" s="196"/>
      <c r="OFJ447" s="196"/>
      <c r="OFK447" s="196"/>
      <c r="OFL447" s="196"/>
      <c r="OFM447" s="196"/>
      <c r="OFN447" s="196"/>
      <c r="OFO447" s="196"/>
      <c r="OFP447" s="196"/>
      <c r="OFQ447" s="196"/>
      <c r="OFR447" s="196"/>
      <c r="OFS447" s="196"/>
      <c r="OFT447" s="196"/>
      <c r="OFU447" s="196"/>
      <c r="OFV447" s="196"/>
      <c r="OFW447" s="196"/>
      <c r="OFX447" s="196"/>
      <c r="OFY447" s="196"/>
      <c r="OFZ447" s="196"/>
      <c r="OGA447" s="196"/>
      <c r="OGB447" s="196"/>
      <c r="OGC447" s="196"/>
      <c r="OGD447" s="196"/>
      <c r="OGE447" s="196"/>
      <c r="OGF447" s="196"/>
      <c r="OGG447" s="196"/>
      <c r="OGH447" s="196"/>
      <c r="OGI447" s="196"/>
      <c r="OGJ447" s="196"/>
      <c r="OGK447" s="196"/>
      <c r="OGL447" s="196"/>
      <c r="OGM447" s="196"/>
      <c r="OGN447" s="196"/>
      <c r="OGO447" s="196"/>
      <c r="OGP447" s="196"/>
      <c r="OGQ447" s="196"/>
      <c r="OGR447" s="196"/>
      <c r="OGS447" s="196"/>
      <c r="OGT447" s="196"/>
      <c r="OGU447" s="196"/>
      <c r="OGV447" s="196"/>
      <c r="OGW447" s="196"/>
      <c r="OGX447" s="196"/>
      <c r="OGY447" s="196"/>
      <c r="OGZ447" s="196"/>
      <c r="OHA447" s="196"/>
      <c r="OHB447" s="196"/>
      <c r="OHC447" s="196"/>
      <c r="OHD447" s="196"/>
      <c r="OHE447" s="196"/>
      <c r="OHF447" s="196"/>
      <c r="OHG447" s="196"/>
      <c r="OHH447" s="196"/>
      <c r="OHI447" s="196"/>
      <c r="OHJ447" s="196"/>
      <c r="OHK447" s="196"/>
      <c r="OHL447" s="196"/>
      <c r="OHM447" s="196"/>
      <c r="OHN447" s="196"/>
      <c r="OHO447" s="196"/>
      <c r="OHP447" s="196"/>
      <c r="OHQ447" s="196"/>
      <c r="OHR447" s="196"/>
      <c r="OHS447" s="196"/>
      <c r="OHT447" s="196"/>
      <c r="OHU447" s="196"/>
      <c r="OHV447" s="196"/>
      <c r="OHW447" s="196"/>
      <c r="OHX447" s="196"/>
      <c r="OHY447" s="196"/>
      <c r="OHZ447" s="196"/>
      <c r="OIA447" s="196"/>
      <c r="OIB447" s="196"/>
      <c r="OIC447" s="196"/>
      <c r="OID447" s="196"/>
      <c r="OIE447" s="196"/>
      <c r="OIF447" s="196"/>
      <c r="OIG447" s="196"/>
      <c r="OIH447" s="196"/>
      <c r="OII447" s="196"/>
      <c r="OIJ447" s="196"/>
      <c r="OIK447" s="196"/>
      <c r="OIL447" s="196"/>
      <c r="OIM447" s="196"/>
      <c r="OIN447" s="196"/>
      <c r="OIO447" s="196"/>
      <c r="OIP447" s="196"/>
      <c r="OIQ447" s="196"/>
      <c r="OIR447" s="196"/>
      <c r="OIS447" s="196"/>
      <c r="OIT447" s="196"/>
      <c r="OIU447" s="196"/>
      <c r="OIV447" s="196"/>
      <c r="OIW447" s="196"/>
      <c r="OIX447" s="196"/>
      <c r="OIY447" s="196"/>
      <c r="OIZ447" s="196"/>
      <c r="OJA447" s="196"/>
      <c r="OJB447" s="196"/>
      <c r="OJC447" s="196"/>
      <c r="OJD447" s="196"/>
      <c r="OJE447" s="196"/>
      <c r="OJF447" s="196"/>
      <c r="OJG447" s="196"/>
      <c r="OJH447" s="196"/>
      <c r="OJI447" s="196"/>
      <c r="OJJ447" s="196"/>
      <c r="OJK447" s="196"/>
      <c r="OJL447" s="196"/>
      <c r="OJM447" s="196"/>
      <c r="OJN447" s="196"/>
      <c r="OJO447" s="196"/>
      <c r="OJP447" s="196"/>
      <c r="OJQ447" s="196"/>
      <c r="OJR447" s="196"/>
      <c r="OJS447" s="196"/>
      <c r="OJT447" s="196"/>
      <c r="OJU447" s="196"/>
      <c r="OJV447" s="196"/>
      <c r="OJW447" s="196"/>
      <c r="OJX447" s="196"/>
      <c r="OJY447" s="196"/>
      <c r="OJZ447" s="196"/>
      <c r="OKA447" s="196"/>
      <c r="OKB447" s="196"/>
      <c r="OKC447" s="196"/>
      <c r="OKD447" s="196"/>
      <c r="OKE447" s="196"/>
      <c r="OKF447" s="196"/>
      <c r="OKG447" s="196"/>
      <c r="OKH447" s="196"/>
      <c r="OKI447" s="196"/>
      <c r="OKJ447" s="196"/>
      <c r="OKK447" s="196"/>
      <c r="OKL447" s="196"/>
      <c r="OKM447" s="196"/>
      <c r="OKN447" s="196"/>
      <c r="OKO447" s="196"/>
      <c r="OKP447" s="196"/>
      <c r="OKQ447" s="196"/>
      <c r="OKR447" s="196"/>
      <c r="OKS447" s="196"/>
      <c r="OKT447" s="196"/>
      <c r="OKU447" s="196"/>
      <c r="OKV447" s="196"/>
      <c r="OKW447" s="196"/>
      <c r="OKX447" s="196"/>
      <c r="OKY447" s="196"/>
      <c r="OKZ447" s="196"/>
      <c r="OLA447" s="196"/>
      <c r="OLB447" s="196"/>
      <c r="OLC447" s="196"/>
      <c r="OLD447" s="196"/>
      <c r="OLE447" s="196"/>
      <c r="OLF447" s="196"/>
      <c r="OLG447" s="196"/>
      <c r="OLH447" s="196"/>
      <c r="OLI447" s="196"/>
      <c r="OLJ447" s="196"/>
      <c r="OLK447" s="196"/>
      <c r="OLL447" s="196"/>
      <c r="OLM447" s="196"/>
      <c r="OLN447" s="196"/>
      <c r="OLO447" s="196"/>
      <c r="OLP447" s="196"/>
      <c r="OLQ447" s="196"/>
      <c r="OLR447" s="196"/>
      <c r="OLS447" s="196"/>
      <c r="OLT447" s="196"/>
      <c r="OLU447" s="196"/>
      <c r="OLV447" s="196"/>
      <c r="OLW447" s="196"/>
      <c r="OLX447" s="196"/>
      <c r="OLY447" s="196"/>
      <c r="OLZ447" s="196"/>
      <c r="OMA447" s="196"/>
      <c r="OMB447" s="196"/>
      <c r="OMC447" s="196"/>
      <c r="OMD447" s="196"/>
      <c r="OME447" s="196"/>
      <c r="OMF447" s="196"/>
      <c r="OMG447" s="196"/>
      <c r="OMH447" s="196"/>
      <c r="OMI447" s="196"/>
      <c r="OMJ447" s="196"/>
      <c r="OMK447" s="196"/>
      <c r="OML447" s="196"/>
      <c r="OMM447" s="196"/>
      <c r="OMN447" s="196"/>
      <c r="OMO447" s="196"/>
      <c r="OMP447" s="196"/>
      <c r="OMQ447" s="196"/>
      <c r="OMR447" s="196"/>
      <c r="OMS447" s="196"/>
      <c r="OMT447" s="196"/>
      <c r="OMU447" s="196"/>
      <c r="OMV447" s="196"/>
      <c r="OMW447" s="196"/>
      <c r="OMX447" s="196"/>
      <c r="OMY447" s="196"/>
      <c r="OMZ447" s="196"/>
      <c r="ONA447" s="196"/>
      <c r="ONB447" s="196"/>
      <c r="ONC447" s="196"/>
      <c r="OND447" s="196"/>
      <c r="ONE447" s="196"/>
      <c r="ONF447" s="196"/>
      <c r="ONG447" s="196"/>
      <c r="ONH447" s="196"/>
      <c r="ONI447" s="196"/>
      <c r="ONJ447" s="196"/>
      <c r="ONK447" s="196"/>
      <c r="ONL447" s="196"/>
      <c r="ONM447" s="196"/>
      <c r="ONN447" s="196"/>
      <c r="ONO447" s="196"/>
      <c r="ONP447" s="196"/>
      <c r="ONQ447" s="196"/>
      <c r="ONR447" s="196"/>
      <c r="ONS447" s="196"/>
      <c r="ONT447" s="196"/>
      <c r="ONU447" s="196"/>
      <c r="ONV447" s="196"/>
      <c r="ONW447" s="196"/>
      <c r="ONX447" s="196"/>
      <c r="ONY447" s="196"/>
      <c r="ONZ447" s="196"/>
      <c r="OOA447" s="196"/>
      <c r="OOB447" s="196"/>
      <c r="OOC447" s="196"/>
      <c r="OOD447" s="196"/>
      <c r="OOE447" s="196"/>
      <c r="OOF447" s="196"/>
      <c r="OOG447" s="196"/>
      <c r="OOH447" s="196"/>
      <c r="OOI447" s="196"/>
      <c r="OOJ447" s="196"/>
      <c r="OOK447" s="196"/>
      <c r="OOL447" s="196"/>
      <c r="OOM447" s="196"/>
      <c r="OON447" s="196"/>
      <c r="OOO447" s="196"/>
      <c r="OOP447" s="196"/>
      <c r="OOQ447" s="196"/>
      <c r="OOR447" s="196"/>
      <c r="OOS447" s="196"/>
      <c r="OOT447" s="196"/>
      <c r="OOU447" s="196"/>
      <c r="OOV447" s="196"/>
      <c r="OOW447" s="196"/>
      <c r="OOX447" s="196"/>
      <c r="OOY447" s="196"/>
      <c r="OOZ447" s="196"/>
      <c r="OPA447" s="196"/>
      <c r="OPB447" s="196"/>
      <c r="OPC447" s="196"/>
      <c r="OPD447" s="196"/>
      <c r="OPE447" s="196"/>
      <c r="OPF447" s="196"/>
      <c r="OPG447" s="196"/>
      <c r="OPH447" s="196"/>
      <c r="OPI447" s="196"/>
      <c r="OPJ447" s="196"/>
      <c r="OPK447" s="196"/>
      <c r="OPL447" s="196"/>
      <c r="OPM447" s="196"/>
      <c r="OPN447" s="196"/>
      <c r="OPO447" s="196"/>
      <c r="OPP447" s="196"/>
      <c r="OPQ447" s="196"/>
      <c r="OPR447" s="196"/>
      <c r="OPS447" s="196"/>
      <c r="OPT447" s="196"/>
      <c r="OPU447" s="196"/>
      <c r="OPV447" s="196"/>
      <c r="OPW447" s="196"/>
      <c r="OPX447" s="196"/>
      <c r="OPY447" s="196"/>
      <c r="OPZ447" s="196"/>
      <c r="OQA447" s="196"/>
      <c r="OQB447" s="196"/>
      <c r="OQC447" s="196"/>
      <c r="OQD447" s="196"/>
      <c r="OQE447" s="196"/>
      <c r="OQF447" s="196"/>
      <c r="OQG447" s="196"/>
      <c r="OQH447" s="196"/>
      <c r="OQI447" s="196"/>
      <c r="OQJ447" s="196"/>
      <c r="OQK447" s="196"/>
      <c r="OQL447" s="196"/>
      <c r="OQM447" s="196"/>
      <c r="OQN447" s="196"/>
      <c r="OQO447" s="196"/>
      <c r="OQP447" s="196"/>
      <c r="OQQ447" s="196"/>
      <c r="OQR447" s="196"/>
      <c r="OQS447" s="196"/>
      <c r="OQT447" s="196"/>
      <c r="OQU447" s="196"/>
      <c r="OQV447" s="196"/>
      <c r="OQW447" s="196"/>
      <c r="OQX447" s="196"/>
      <c r="OQY447" s="196"/>
      <c r="OQZ447" s="196"/>
      <c r="ORA447" s="196"/>
      <c r="ORB447" s="196"/>
      <c r="ORC447" s="196"/>
      <c r="ORD447" s="196"/>
      <c r="ORE447" s="196"/>
      <c r="ORF447" s="196"/>
      <c r="ORG447" s="196"/>
      <c r="ORH447" s="196"/>
      <c r="ORI447" s="196"/>
      <c r="ORJ447" s="196"/>
      <c r="ORK447" s="196"/>
      <c r="ORL447" s="196"/>
      <c r="ORM447" s="196"/>
      <c r="ORN447" s="196"/>
      <c r="ORO447" s="196"/>
      <c r="ORP447" s="196"/>
      <c r="ORQ447" s="196"/>
      <c r="ORR447" s="196"/>
      <c r="ORS447" s="196"/>
      <c r="ORT447" s="196"/>
      <c r="ORU447" s="196"/>
      <c r="ORV447" s="196"/>
      <c r="ORW447" s="196"/>
      <c r="ORX447" s="196"/>
      <c r="ORY447" s="196"/>
      <c r="ORZ447" s="196"/>
      <c r="OSA447" s="196"/>
      <c r="OSB447" s="196"/>
      <c r="OSC447" s="196"/>
      <c r="OSD447" s="196"/>
      <c r="OSE447" s="196"/>
      <c r="OSF447" s="196"/>
      <c r="OSG447" s="196"/>
      <c r="OSH447" s="196"/>
      <c r="OSI447" s="196"/>
      <c r="OSJ447" s="196"/>
      <c r="OSK447" s="196"/>
      <c r="OSL447" s="196"/>
      <c r="OSM447" s="196"/>
      <c r="OSN447" s="196"/>
      <c r="OSO447" s="196"/>
      <c r="OSP447" s="196"/>
      <c r="OSQ447" s="196"/>
      <c r="OSR447" s="196"/>
      <c r="OSS447" s="196"/>
      <c r="OST447" s="196"/>
      <c r="OSU447" s="196"/>
      <c r="OSV447" s="196"/>
      <c r="OSW447" s="196"/>
      <c r="OSX447" s="196"/>
      <c r="OSY447" s="196"/>
      <c r="OSZ447" s="196"/>
      <c r="OTA447" s="196"/>
      <c r="OTB447" s="196"/>
      <c r="OTC447" s="196"/>
      <c r="OTD447" s="196"/>
      <c r="OTE447" s="196"/>
      <c r="OTF447" s="196"/>
      <c r="OTG447" s="196"/>
      <c r="OTH447" s="196"/>
      <c r="OTI447" s="196"/>
      <c r="OTJ447" s="196"/>
      <c r="OTK447" s="196"/>
      <c r="OTL447" s="196"/>
      <c r="OTM447" s="196"/>
      <c r="OTN447" s="196"/>
      <c r="OTO447" s="196"/>
      <c r="OTP447" s="196"/>
      <c r="OTQ447" s="196"/>
      <c r="OTR447" s="196"/>
      <c r="OTS447" s="196"/>
      <c r="OTT447" s="196"/>
      <c r="OTU447" s="196"/>
      <c r="OTV447" s="196"/>
      <c r="OTW447" s="196"/>
      <c r="OTX447" s="196"/>
      <c r="OTY447" s="196"/>
      <c r="OTZ447" s="196"/>
      <c r="OUA447" s="196"/>
      <c r="OUB447" s="196"/>
      <c r="OUC447" s="196"/>
      <c r="OUD447" s="196"/>
      <c r="OUE447" s="196"/>
      <c r="OUF447" s="196"/>
      <c r="OUG447" s="196"/>
      <c r="OUH447" s="196"/>
      <c r="OUI447" s="196"/>
      <c r="OUJ447" s="196"/>
      <c r="OUK447" s="196"/>
      <c r="OUL447" s="196"/>
      <c r="OUM447" s="196"/>
      <c r="OUN447" s="196"/>
      <c r="OUO447" s="196"/>
      <c r="OUP447" s="196"/>
      <c r="OUQ447" s="196"/>
      <c r="OUR447" s="196"/>
      <c r="OUS447" s="196"/>
      <c r="OUT447" s="196"/>
      <c r="OUU447" s="196"/>
      <c r="OUV447" s="196"/>
      <c r="OUW447" s="196"/>
      <c r="OUX447" s="196"/>
      <c r="OUY447" s="196"/>
      <c r="OUZ447" s="196"/>
      <c r="OVA447" s="196"/>
      <c r="OVB447" s="196"/>
      <c r="OVC447" s="196"/>
      <c r="OVD447" s="196"/>
      <c r="OVE447" s="196"/>
      <c r="OVF447" s="196"/>
      <c r="OVG447" s="196"/>
      <c r="OVH447" s="196"/>
      <c r="OVI447" s="196"/>
      <c r="OVJ447" s="196"/>
      <c r="OVK447" s="196"/>
      <c r="OVL447" s="196"/>
      <c r="OVM447" s="196"/>
      <c r="OVN447" s="196"/>
      <c r="OVO447" s="196"/>
      <c r="OVP447" s="196"/>
      <c r="OVQ447" s="196"/>
      <c r="OVR447" s="196"/>
      <c r="OVS447" s="196"/>
      <c r="OVT447" s="196"/>
      <c r="OVU447" s="196"/>
      <c r="OVV447" s="196"/>
      <c r="OVW447" s="196"/>
      <c r="OVX447" s="196"/>
      <c r="OVY447" s="196"/>
      <c r="OVZ447" s="196"/>
      <c r="OWA447" s="196"/>
      <c r="OWB447" s="196"/>
      <c r="OWC447" s="196"/>
      <c r="OWD447" s="196"/>
      <c r="OWE447" s="196"/>
      <c r="OWF447" s="196"/>
      <c r="OWG447" s="196"/>
      <c r="OWH447" s="196"/>
      <c r="OWI447" s="196"/>
      <c r="OWJ447" s="196"/>
      <c r="OWK447" s="196"/>
      <c r="OWL447" s="196"/>
      <c r="OWM447" s="196"/>
      <c r="OWN447" s="196"/>
      <c r="OWO447" s="196"/>
      <c r="OWP447" s="196"/>
      <c r="OWQ447" s="196"/>
      <c r="OWR447" s="196"/>
      <c r="OWS447" s="196"/>
      <c r="OWT447" s="196"/>
      <c r="OWU447" s="196"/>
      <c r="OWV447" s="196"/>
      <c r="OWW447" s="196"/>
      <c r="OWX447" s="196"/>
      <c r="OWY447" s="196"/>
      <c r="OWZ447" s="196"/>
      <c r="OXA447" s="196"/>
      <c r="OXB447" s="196"/>
      <c r="OXC447" s="196"/>
      <c r="OXD447" s="196"/>
      <c r="OXE447" s="196"/>
      <c r="OXF447" s="196"/>
      <c r="OXG447" s="196"/>
      <c r="OXH447" s="196"/>
      <c r="OXI447" s="196"/>
      <c r="OXJ447" s="196"/>
      <c r="OXK447" s="196"/>
      <c r="OXL447" s="196"/>
      <c r="OXM447" s="196"/>
      <c r="OXN447" s="196"/>
      <c r="OXO447" s="196"/>
      <c r="OXP447" s="196"/>
      <c r="OXQ447" s="196"/>
      <c r="OXR447" s="196"/>
      <c r="OXS447" s="196"/>
      <c r="OXT447" s="196"/>
      <c r="OXU447" s="196"/>
      <c r="OXV447" s="196"/>
      <c r="OXW447" s="196"/>
      <c r="OXX447" s="196"/>
      <c r="OXY447" s="196"/>
      <c r="OXZ447" s="196"/>
      <c r="OYA447" s="196"/>
      <c r="OYB447" s="196"/>
      <c r="OYC447" s="196"/>
      <c r="OYD447" s="196"/>
      <c r="OYE447" s="196"/>
      <c r="OYF447" s="196"/>
      <c r="OYG447" s="196"/>
      <c r="OYH447" s="196"/>
      <c r="OYI447" s="196"/>
      <c r="OYJ447" s="196"/>
      <c r="OYK447" s="196"/>
      <c r="OYL447" s="196"/>
      <c r="OYM447" s="196"/>
      <c r="OYN447" s="196"/>
      <c r="OYO447" s="196"/>
      <c r="OYP447" s="196"/>
      <c r="OYQ447" s="196"/>
      <c r="OYR447" s="196"/>
      <c r="OYS447" s="196"/>
      <c r="OYT447" s="196"/>
      <c r="OYU447" s="196"/>
      <c r="OYV447" s="196"/>
      <c r="OYW447" s="196"/>
      <c r="OYX447" s="196"/>
      <c r="OYY447" s="196"/>
      <c r="OYZ447" s="196"/>
      <c r="OZA447" s="196"/>
      <c r="OZB447" s="196"/>
      <c r="OZC447" s="196"/>
      <c r="OZD447" s="196"/>
      <c r="OZE447" s="196"/>
      <c r="OZF447" s="196"/>
      <c r="OZG447" s="196"/>
      <c r="OZH447" s="196"/>
      <c r="OZI447" s="196"/>
      <c r="OZJ447" s="196"/>
      <c r="OZK447" s="196"/>
      <c r="OZL447" s="196"/>
      <c r="OZM447" s="196"/>
      <c r="OZN447" s="196"/>
      <c r="OZO447" s="196"/>
      <c r="OZP447" s="196"/>
      <c r="OZQ447" s="196"/>
      <c r="OZR447" s="196"/>
      <c r="OZS447" s="196"/>
      <c r="OZT447" s="196"/>
      <c r="OZU447" s="196"/>
      <c r="OZV447" s="196"/>
      <c r="OZW447" s="196"/>
      <c r="OZX447" s="196"/>
      <c r="OZY447" s="196"/>
      <c r="OZZ447" s="196"/>
      <c r="PAA447" s="196"/>
      <c r="PAB447" s="196"/>
      <c r="PAC447" s="196"/>
      <c r="PAD447" s="196"/>
      <c r="PAE447" s="196"/>
      <c r="PAF447" s="196"/>
      <c r="PAG447" s="196"/>
      <c r="PAH447" s="196"/>
      <c r="PAI447" s="196"/>
      <c r="PAJ447" s="196"/>
      <c r="PAK447" s="196"/>
      <c r="PAL447" s="196"/>
      <c r="PAM447" s="196"/>
      <c r="PAN447" s="196"/>
      <c r="PAO447" s="196"/>
      <c r="PAP447" s="196"/>
      <c r="PAQ447" s="196"/>
      <c r="PAR447" s="196"/>
      <c r="PAS447" s="196"/>
      <c r="PAT447" s="196"/>
      <c r="PAU447" s="196"/>
      <c r="PAV447" s="196"/>
      <c r="PAW447" s="196"/>
      <c r="PAX447" s="196"/>
      <c r="PAY447" s="196"/>
      <c r="PAZ447" s="196"/>
      <c r="PBA447" s="196"/>
      <c r="PBB447" s="196"/>
      <c r="PBC447" s="196"/>
      <c r="PBD447" s="196"/>
      <c r="PBE447" s="196"/>
      <c r="PBF447" s="196"/>
      <c r="PBG447" s="196"/>
      <c r="PBH447" s="196"/>
      <c r="PBI447" s="196"/>
      <c r="PBJ447" s="196"/>
      <c r="PBK447" s="196"/>
      <c r="PBL447" s="196"/>
      <c r="PBM447" s="196"/>
      <c r="PBN447" s="196"/>
      <c r="PBO447" s="196"/>
      <c r="PBP447" s="196"/>
      <c r="PBQ447" s="196"/>
      <c r="PBR447" s="196"/>
      <c r="PBS447" s="196"/>
      <c r="PBT447" s="196"/>
      <c r="PBU447" s="196"/>
      <c r="PBV447" s="196"/>
      <c r="PBW447" s="196"/>
      <c r="PBX447" s="196"/>
      <c r="PBY447" s="196"/>
      <c r="PBZ447" s="196"/>
      <c r="PCA447" s="196"/>
      <c r="PCB447" s="196"/>
      <c r="PCC447" s="196"/>
      <c r="PCD447" s="196"/>
      <c r="PCE447" s="196"/>
      <c r="PCF447" s="196"/>
      <c r="PCG447" s="196"/>
      <c r="PCH447" s="196"/>
      <c r="PCI447" s="196"/>
      <c r="PCJ447" s="196"/>
      <c r="PCK447" s="196"/>
      <c r="PCL447" s="196"/>
      <c r="PCM447" s="196"/>
      <c r="PCN447" s="196"/>
      <c r="PCO447" s="196"/>
      <c r="PCP447" s="196"/>
      <c r="PCQ447" s="196"/>
      <c r="PCR447" s="196"/>
      <c r="PCS447" s="196"/>
      <c r="PCT447" s="196"/>
      <c r="PCU447" s="196"/>
      <c r="PCV447" s="196"/>
      <c r="PCW447" s="196"/>
      <c r="PCX447" s="196"/>
      <c r="PCY447" s="196"/>
      <c r="PCZ447" s="196"/>
      <c r="PDA447" s="196"/>
      <c r="PDB447" s="196"/>
      <c r="PDC447" s="196"/>
      <c r="PDD447" s="196"/>
      <c r="PDE447" s="196"/>
      <c r="PDF447" s="196"/>
      <c r="PDG447" s="196"/>
      <c r="PDH447" s="196"/>
      <c r="PDI447" s="196"/>
      <c r="PDJ447" s="196"/>
      <c r="PDK447" s="196"/>
      <c r="PDL447" s="196"/>
      <c r="PDM447" s="196"/>
      <c r="PDN447" s="196"/>
      <c r="PDO447" s="196"/>
      <c r="PDP447" s="196"/>
      <c r="PDQ447" s="196"/>
      <c r="PDR447" s="196"/>
      <c r="PDS447" s="196"/>
      <c r="PDT447" s="196"/>
      <c r="PDU447" s="196"/>
      <c r="PDV447" s="196"/>
      <c r="PDW447" s="196"/>
      <c r="PDX447" s="196"/>
      <c r="PDY447" s="196"/>
      <c r="PDZ447" s="196"/>
      <c r="PEA447" s="196"/>
      <c r="PEB447" s="196"/>
      <c r="PEC447" s="196"/>
      <c r="PED447" s="196"/>
      <c r="PEE447" s="196"/>
      <c r="PEF447" s="196"/>
      <c r="PEG447" s="196"/>
      <c r="PEH447" s="196"/>
      <c r="PEI447" s="196"/>
      <c r="PEJ447" s="196"/>
      <c r="PEK447" s="196"/>
      <c r="PEL447" s="196"/>
      <c r="PEM447" s="196"/>
      <c r="PEN447" s="196"/>
      <c r="PEO447" s="196"/>
      <c r="PEP447" s="196"/>
      <c r="PEQ447" s="196"/>
      <c r="PER447" s="196"/>
      <c r="PES447" s="196"/>
      <c r="PET447" s="196"/>
      <c r="PEU447" s="196"/>
      <c r="PEV447" s="196"/>
      <c r="PEW447" s="196"/>
      <c r="PEX447" s="196"/>
      <c r="PEY447" s="196"/>
      <c r="PEZ447" s="196"/>
      <c r="PFA447" s="196"/>
      <c r="PFB447" s="196"/>
      <c r="PFC447" s="196"/>
      <c r="PFD447" s="196"/>
      <c r="PFE447" s="196"/>
      <c r="PFF447" s="196"/>
      <c r="PFG447" s="196"/>
      <c r="PFH447" s="196"/>
      <c r="PFI447" s="196"/>
      <c r="PFJ447" s="196"/>
      <c r="PFK447" s="196"/>
      <c r="PFL447" s="196"/>
      <c r="PFM447" s="196"/>
      <c r="PFN447" s="196"/>
      <c r="PFO447" s="196"/>
      <c r="PFP447" s="196"/>
      <c r="PFQ447" s="196"/>
      <c r="PFR447" s="196"/>
      <c r="PFS447" s="196"/>
      <c r="PFT447" s="196"/>
      <c r="PFU447" s="196"/>
      <c r="PFV447" s="196"/>
      <c r="PFW447" s="196"/>
      <c r="PFX447" s="196"/>
      <c r="PFY447" s="196"/>
      <c r="PFZ447" s="196"/>
      <c r="PGA447" s="196"/>
      <c r="PGB447" s="196"/>
      <c r="PGC447" s="196"/>
      <c r="PGD447" s="196"/>
      <c r="PGE447" s="196"/>
      <c r="PGF447" s="196"/>
      <c r="PGG447" s="196"/>
      <c r="PGH447" s="196"/>
      <c r="PGI447" s="196"/>
      <c r="PGJ447" s="196"/>
      <c r="PGK447" s="196"/>
      <c r="PGL447" s="196"/>
      <c r="PGM447" s="196"/>
      <c r="PGN447" s="196"/>
      <c r="PGO447" s="196"/>
      <c r="PGP447" s="196"/>
      <c r="PGQ447" s="196"/>
      <c r="PGR447" s="196"/>
      <c r="PGS447" s="196"/>
      <c r="PGT447" s="196"/>
      <c r="PGU447" s="196"/>
      <c r="PGV447" s="196"/>
      <c r="PGW447" s="196"/>
      <c r="PGX447" s="196"/>
      <c r="PGY447" s="196"/>
      <c r="PGZ447" s="196"/>
      <c r="PHA447" s="196"/>
      <c r="PHB447" s="196"/>
      <c r="PHC447" s="196"/>
      <c r="PHD447" s="196"/>
      <c r="PHE447" s="196"/>
      <c r="PHF447" s="196"/>
      <c r="PHG447" s="196"/>
      <c r="PHH447" s="196"/>
      <c r="PHI447" s="196"/>
      <c r="PHJ447" s="196"/>
      <c r="PHK447" s="196"/>
      <c r="PHL447" s="196"/>
      <c r="PHM447" s="196"/>
      <c r="PHN447" s="196"/>
      <c r="PHO447" s="196"/>
      <c r="PHP447" s="196"/>
      <c r="PHQ447" s="196"/>
      <c r="PHR447" s="196"/>
      <c r="PHS447" s="196"/>
      <c r="PHT447" s="196"/>
      <c r="PHU447" s="196"/>
      <c r="PHV447" s="196"/>
      <c r="PHW447" s="196"/>
      <c r="PHX447" s="196"/>
      <c r="PHY447" s="196"/>
      <c r="PHZ447" s="196"/>
      <c r="PIA447" s="196"/>
      <c r="PIB447" s="196"/>
      <c r="PIC447" s="196"/>
      <c r="PID447" s="196"/>
      <c r="PIE447" s="196"/>
      <c r="PIF447" s="196"/>
      <c r="PIG447" s="196"/>
      <c r="PIH447" s="196"/>
      <c r="PII447" s="196"/>
      <c r="PIJ447" s="196"/>
      <c r="PIK447" s="196"/>
      <c r="PIL447" s="196"/>
      <c r="PIM447" s="196"/>
      <c r="PIN447" s="196"/>
      <c r="PIO447" s="196"/>
      <c r="PIP447" s="196"/>
      <c r="PIQ447" s="196"/>
      <c r="PIR447" s="196"/>
      <c r="PIS447" s="196"/>
      <c r="PIT447" s="196"/>
      <c r="PIU447" s="196"/>
      <c r="PIV447" s="196"/>
      <c r="PIW447" s="196"/>
      <c r="PIX447" s="196"/>
      <c r="PIY447" s="196"/>
      <c r="PIZ447" s="196"/>
      <c r="PJA447" s="196"/>
      <c r="PJB447" s="196"/>
      <c r="PJC447" s="196"/>
      <c r="PJD447" s="196"/>
      <c r="PJE447" s="196"/>
      <c r="PJF447" s="196"/>
      <c r="PJG447" s="196"/>
      <c r="PJH447" s="196"/>
      <c r="PJI447" s="196"/>
      <c r="PJJ447" s="196"/>
      <c r="PJK447" s="196"/>
      <c r="PJL447" s="196"/>
      <c r="PJM447" s="196"/>
      <c r="PJN447" s="196"/>
      <c r="PJO447" s="196"/>
      <c r="PJP447" s="196"/>
      <c r="PJQ447" s="196"/>
      <c r="PJR447" s="196"/>
      <c r="PJS447" s="196"/>
      <c r="PJT447" s="196"/>
      <c r="PJU447" s="196"/>
      <c r="PJV447" s="196"/>
      <c r="PJW447" s="196"/>
      <c r="PJX447" s="196"/>
      <c r="PJY447" s="196"/>
      <c r="PJZ447" s="196"/>
      <c r="PKA447" s="196"/>
      <c r="PKB447" s="196"/>
      <c r="PKC447" s="196"/>
      <c r="PKD447" s="196"/>
      <c r="PKE447" s="196"/>
      <c r="PKF447" s="196"/>
      <c r="PKG447" s="196"/>
      <c r="PKH447" s="196"/>
      <c r="PKI447" s="196"/>
      <c r="PKJ447" s="196"/>
      <c r="PKK447" s="196"/>
      <c r="PKL447" s="196"/>
      <c r="PKM447" s="196"/>
      <c r="PKN447" s="196"/>
      <c r="PKO447" s="196"/>
      <c r="PKP447" s="196"/>
      <c r="PKQ447" s="196"/>
      <c r="PKR447" s="196"/>
      <c r="PKS447" s="196"/>
      <c r="PKT447" s="196"/>
      <c r="PKU447" s="196"/>
      <c r="PKV447" s="196"/>
      <c r="PKW447" s="196"/>
      <c r="PKX447" s="196"/>
      <c r="PKY447" s="196"/>
      <c r="PKZ447" s="196"/>
      <c r="PLA447" s="196"/>
      <c r="PLB447" s="196"/>
      <c r="PLC447" s="196"/>
      <c r="PLD447" s="196"/>
      <c r="PLE447" s="196"/>
      <c r="PLF447" s="196"/>
      <c r="PLG447" s="196"/>
      <c r="PLH447" s="196"/>
      <c r="PLI447" s="196"/>
      <c r="PLJ447" s="196"/>
      <c r="PLK447" s="196"/>
      <c r="PLL447" s="196"/>
      <c r="PLM447" s="196"/>
      <c r="PLN447" s="196"/>
      <c r="PLO447" s="196"/>
      <c r="PLP447" s="196"/>
      <c r="PLQ447" s="196"/>
      <c r="PLR447" s="196"/>
      <c r="PLS447" s="196"/>
      <c r="PLT447" s="196"/>
      <c r="PLU447" s="196"/>
      <c r="PLV447" s="196"/>
      <c r="PLW447" s="196"/>
      <c r="PLX447" s="196"/>
      <c r="PLY447" s="196"/>
      <c r="PLZ447" s="196"/>
      <c r="PMA447" s="196"/>
      <c r="PMB447" s="196"/>
      <c r="PMC447" s="196"/>
      <c r="PMD447" s="196"/>
      <c r="PME447" s="196"/>
      <c r="PMF447" s="196"/>
      <c r="PMG447" s="196"/>
      <c r="PMH447" s="196"/>
      <c r="PMI447" s="196"/>
      <c r="PMJ447" s="196"/>
      <c r="PMK447" s="196"/>
      <c r="PML447" s="196"/>
      <c r="PMM447" s="196"/>
      <c r="PMN447" s="196"/>
      <c r="PMO447" s="196"/>
      <c r="PMP447" s="196"/>
      <c r="PMQ447" s="196"/>
      <c r="PMR447" s="196"/>
      <c r="PMS447" s="196"/>
      <c r="PMT447" s="196"/>
      <c r="PMU447" s="196"/>
      <c r="PMV447" s="196"/>
      <c r="PMW447" s="196"/>
      <c r="PMX447" s="196"/>
      <c r="PMY447" s="196"/>
      <c r="PMZ447" s="196"/>
      <c r="PNA447" s="196"/>
      <c r="PNB447" s="196"/>
      <c r="PNC447" s="196"/>
      <c r="PND447" s="196"/>
      <c r="PNE447" s="196"/>
      <c r="PNF447" s="196"/>
      <c r="PNG447" s="196"/>
      <c r="PNH447" s="196"/>
      <c r="PNI447" s="196"/>
      <c r="PNJ447" s="196"/>
      <c r="PNK447" s="196"/>
      <c r="PNL447" s="196"/>
      <c r="PNM447" s="196"/>
      <c r="PNN447" s="196"/>
      <c r="PNO447" s="196"/>
      <c r="PNP447" s="196"/>
      <c r="PNQ447" s="196"/>
      <c r="PNR447" s="196"/>
      <c r="PNS447" s="196"/>
      <c r="PNT447" s="196"/>
      <c r="PNU447" s="196"/>
      <c r="PNV447" s="196"/>
      <c r="PNW447" s="196"/>
      <c r="PNX447" s="196"/>
      <c r="PNY447" s="196"/>
      <c r="PNZ447" s="196"/>
      <c r="POA447" s="196"/>
      <c r="POB447" s="196"/>
      <c r="POC447" s="196"/>
      <c r="POD447" s="196"/>
      <c r="POE447" s="196"/>
      <c r="POF447" s="196"/>
      <c r="POG447" s="196"/>
      <c r="POH447" s="196"/>
      <c r="POI447" s="196"/>
      <c r="POJ447" s="196"/>
      <c r="POK447" s="196"/>
      <c r="POL447" s="196"/>
      <c r="POM447" s="196"/>
      <c r="PON447" s="196"/>
      <c r="POO447" s="196"/>
      <c r="POP447" s="196"/>
      <c r="POQ447" s="196"/>
      <c r="POR447" s="196"/>
      <c r="POS447" s="196"/>
      <c r="POT447" s="196"/>
      <c r="POU447" s="196"/>
      <c r="POV447" s="196"/>
      <c r="POW447" s="196"/>
      <c r="POX447" s="196"/>
      <c r="POY447" s="196"/>
      <c r="POZ447" s="196"/>
      <c r="PPA447" s="196"/>
      <c r="PPB447" s="196"/>
      <c r="PPC447" s="196"/>
      <c r="PPD447" s="196"/>
      <c r="PPE447" s="196"/>
      <c r="PPF447" s="196"/>
      <c r="PPG447" s="196"/>
      <c r="PPH447" s="196"/>
      <c r="PPI447" s="196"/>
      <c r="PPJ447" s="196"/>
      <c r="PPK447" s="196"/>
      <c r="PPL447" s="196"/>
      <c r="PPM447" s="196"/>
      <c r="PPN447" s="196"/>
      <c r="PPO447" s="196"/>
      <c r="PPP447" s="196"/>
      <c r="PPQ447" s="196"/>
      <c r="PPR447" s="196"/>
      <c r="PPS447" s="196"/>
      <c r="PPT447" s="196"/>
      <c r="PPU447" s="196"/>
      <c r="PPV447" s="196"/>
      <c r="PPW447" s="196"/>
      <c r="PPX447" s="196"/>
      <c r="PPY447" s="196"/>
      <c r="PPZ447" s="196"/>
      <c r="PQA447" s="196"/>
      <c r="PQB447" s="196"/>
      <c r="PQC447" s="196"/>
      <c r="PQD447" s="196"/>
      <c r="PQE447" s="196"/>
      <c r="PQF447" s="196"/>
      <c r="PQG447" s="196"/>
      <c r="PQH447" s="196"/>
      <c r="PQI447" s="196"/>
      <c r="PQJ447" s="196"/>
      <c r="PQK447" s="196"/>
      <c r="PQL447" s="196"/>
      <c r="PQM447" s="196"/>
      <c r="PQN447" s="196"/>
      <c r="PQO447" s="196"/>
      <c r="PQP447" s="196"/>
      <c r="PQQ447" s="196"/>
      <c r="PQR447" s="196"/>
      <c r="PQS447" s="196"/>
      <c r="PQT447" s="196"/>
      <c r="PQU447" s="196"/>
      <c r="PQV447" s="196"/>
      <c r="PQW447" s="196"/>
      <c r="PQX447" s="196"/>
      <c r="PQY447" s="196"/>
      <c r="PQZ447" s="196"/>
      <c r="PRA447" s="196"/>
      <c r="PRB447" s="196"/>
      <c r="PRC447" s="196"/>
      <c r="PRD447" s="196"/>
      <c r="PRE447" s="196"/>
      <c r="PRF447" s="196"/>
      <c r="PRG447" s="196"/>
      <c r="PRH447" s="196"/>
      <c r="PRI447" s="196"/>
      <c r="PRJ447" s="196"/>
      <c r="PRK447" s="196"/>
      <c r="PRL447" s="196"/>
      <c r="PRM447" s="196"/>
      <c r="PRN447" s="196"/>
      <c r="PRO447" s="196"/>
      <c r="PRP447" s="196"/>
      <c r="PRQ447" s="196"/>
      <c r="PRR447" s="196"/>
      <c r="PRS447" s="196"/>
      <c r="PRT447" s="196"/>
      <c r="PRU447" s="196"/>
      <c r="PRV447" s="196"/>
      <c r="PRW447" s="196"/>
      <c r="PRX447" s="196"/>
      <c r="PRY447" s="196"/>
      <c r="PRZ447" s="196"/>
      <c r="PSA447" s="196"/>
      <c r="PSB447" s="196"/>
      <c r="PSC447" s="196"/>
      <c r="PSD447" s="196"/>
      <c r="PSE447" s="196"/>
      <c r="PSF447" s="196"/>
      <c r="PSG447" s="196"/>
      <c r="PSH447" s="196"/>
      <c r="PSI447" s="196"/>
      <c r="PSJ447" s="196"/>
      <c r="PSK447" s="196"/>
      <c r="PSL447" s="196"/>
      <c r="PSM447" s="196"/>
      <c r="PSN447" s="196"/>
      <c r="PSO447" s="196"/>
      <c r="PSP447" s="196"/>
      <c r="PSQ447" s="196"/>
      <c r="PSR447" s="196"/>
      <c r="PSS447" s="196"/>
      <c r="PST447" s="196"/>
      <c r="PSU447" s="196"/>
      <c r="PSV447" s="196"/>
      <c r="PSW447" s="196"/>
      <c r="PSX447" s="196"/>
      <c r="PSY447" s="196"/>
      <c r="PSZ447" s="196"/>
      <c r="PTA447" s="196"/>
      <c r="PTB447" s="196"/>
      <c r="PTC447" s="196"/>
      <c r="PTD447" s="196"/>
      <c r="PTE447" s="196"/>
      <c r="PTF447" s="196"/>
      <c r="PTG447" s="196"/>
      <c r="PTH447" s="196"/>
      <c r="PTI447" s="196"/>
      <c r="PTJ447" s="196"/>
      <c r="PTK447" s="196"/>
      <c r="PTL447" s="196"/>
      <c r="PTM447" s="196"/>
      <c r="PTN447" s="196"/>
      <c r="PTO447" s="196"/>
      <c r="PTP447" s="196"/>
      <c r="PTQ447" s="196"/>
      <c r="PTR447" s="196"/>
      <c r="PTS447" s="196"/>
      <c r="PTT447" s="196"/>
      <c r="PTU447" s="196"/>
      <c r="PTV447" s="196"/>
      <c r="PTW447" s="196"/>
      <c r="PTX447" s="196"/>
      <c r="PTY447" s="196"/>
      <c r="PTZ447" s="196"/>
      <c r="PUA447" s="196"/>
      <c r="PUB447" s="196"/>
      <c r="PUC447" s="196"/>
      <c r="PUD447" s="196"/>
      <c r="PUE447" s="196"/>
      <c r="PUF447" s="196"/>
      <c r="PUG447" s="196"/>
      <c r="PUH447" s="196"/>
      <c r="PUI447" s="196"/>
      <c r="PUJ447" s="196"/>
      <c r="PUK447" s="196"/>
      <c r="PUL447" s="196"/>
      <c r="PUM447" s="196"/>
      <c r="PUN447" s="196"/>
      <c r="PUO447" s="196"/>
      <c r="PUP447" s="196"/>
      <c r="PUQ447" s="196"/>
      <c r="PUR447" s="196"/>
      <c r="PUS447" s="196"/>
      <c r="PUT447" s="196"/>
      <c r="PUU447" s="196"/>
      <c r="PUV447" s="196"/>
      <c r="PUW447" s="196"/>
      <c r="PUX447" s="196"/>
      <c r="PUY447" s="196"/>
      <c r="PUZ447" s="196"/>
      <c r="PVA447" s="196"/>
      <c r="PVB447" s="196"/>
      <c r="PVC447" s="196"/>
      <c r="PVD447" s="196"/>
      <c r="PVE447" s="196"/>
      <c r="PVF447" s="196"/>
      <c r="PVG447" s="196"/>
      <c r="PVH447" s="196"/>
      <c r="PVI447" s="196"/>
      <c r="PVJ447" s="196"/>
      <c r="PVK447" s="196"/>
      <c r="PVL447" s="196"/>
      <c r="PVM447" s="196"/>
      <c r="PVN447" s="196"/>
      <c r="PVO447" s="196"/>
      <c r="PVP447" s="196"/>
      <c r="PVQ447" s="196"/>
      <c r="PVR447" s="196"/>
      <c r="PVS447" s="196"/>
      <c r="PVT447" s="196"/>
      <c r="PVU447" s="196"/>
      <c r="PVV447" s="196"/>
      <c r="PVW447" s="196"/>
      <c r="PVX447" s="196"/>
      <c r="PVY447" s="196"/>
      <c r="PVZ447" s="196"/>
      <c r="PWA447" s="196"/>
      <c r="PWB447" s="196"/>
      <c r="PWC447" s="196"/>
      <c r="PWD447" s="196"/>
      <c r="PWE447" s="196"/>
      <c r="PWF447" s="196"/>
      <c r="PWG447" s="196"/>
      <c r="PWH447" s="196"/>
      <c r="PWI447" s="196"/>
      <c r="PWJ447" s="196"/>
      <c r="PWK447" s="196"/>
      <c r="PWL447" s="196"/>
      <c r="PWM447" s="196"/>
      <c r="PWN447" s="196"/>
      <c r="PWO447" s="196"/>
      <c r="PWP447" s="196"/>
      <c r="PWQ447" s="196"/>
      <c r="PWR447" s="196"/>
      <c r="PWS447" s="196"/>
      <c r="PWT447" s="196"/>
      <c r="PWU447" s="196"/>
      <c r="PWV447" s="196"/>
      <c r="PWW447" s="196"/>
      <c r="PWX447" s="196"/>
      <c r="PWY447" s="196"/>
      <c r="PWZ447" s="196"/>
      <c r="PXA447" s="196"/>
      <c r="PXB447" s="196"/>
      <c r="PXC447" s="196"/>
      <c r="PXD447" s="196"/>
      <c r="PXE447" s="196"/>
      <c r="PXF447" s="196"/>
      <c r="PXG447" s="196"/>
      <c r="PXH447" s="196"/>
      <c r="PXI447" s="196"/>
      <c r="PXJ447" s="196"/>
      <c r="PXK447" s="196"/>
      <c r="PXL447" s="196"/>
      <c r="PXM447" s="196"/>
      <c r="PXN447" s="196"/>
      <c r="PXO447" s="196"/>
      <c r="PXP447" s="196"/>
      <c r="PXQ447" s="196"/>
      <c r="PXR447" s="196"/>
      <c r="PXS447" s="196"/>
      <c r="PXT447" s="196"/>
      <c r="PXU447" s="196"/>
      <c r="PXV447" s="196"/>
      <c r="PXW447" s="196"/>
      <c r="PXX447" s="196"/>
      <c r="PXY447" s="196"/>
      <c r="PXZ447" s="196"/>
      <c r="PYA447" s="196"/>
      <c r="PYB447" s="196"/>
      <c r="PYC447" s="196"/>
      <c r="PYD447" s="196"/>
      <c r="PYE447" s="196"/>
      <c r="PYF447" s="196"/>
      <c r="PYG447" s="196"/>
      <c r="PYH447" s="196"/>
      <c r="PYI447" s="196"/>
      <c r="PYJ447" s="196"/>
      <c r="PYK447" s="196"/>
      <c r="PYL447" s="196"/>
      <c r="PYM447" s="196"/>
      <c r="PYN447" s="196"/>
      <c r="PYO447" s="196"/>
      <c r="PYP447" s="196"/>
      <c r="PYQ447" s="196"/>
      <c r="PYR447" s="196"/>
      <c r="PYS447" s="196"/>
      <c r="PYT447" s="196"/>
      <c r="PYU447" s="196"/>
      <c r="PYV447" s="196"/>
      <c r="PYW447" s="196"/>
      <c r="PYX447" s="196"/>
      <c r="PYY447" s="196"/>
      <c r="PYZ447" s="196"/>
      <c r="PZA447" s="196"/>
      <c r="PZB447" s="196"/>
      <c r="PZC447" s="196"/>
      <c r="PZD447" s="196"/>
      <c r="PZE447" s="196"/>
      <c r="PZF447" s="196"/>
      <c r="PZG447" s="196"/>
      <c r="PZH447" s="196"/>
      <c r="PZI447" s="196"/>
      <c r="PZJ447" s="196"/>
      <c r="PZK447" s="196"/>
      <c r="PZL447" s="196"/>
      <c r="PZM447" s="196"/>
      <c r="PZN447" s="196"/>
      <c r="PZO447" s="196"/>
      <c r="PZP447" s="196"/>
      <c r="PZQ447" s="196"/>
      <c r="PZR447" s="196"/>
      <c r="PZS447" s="196"/>
      <c r="PZT447" s="196"/>
      <c r="PZU447" s="196"/>
      <c r="PZV447" s="196"/>
      <c r="PZW447" s="196"/>
      <c r="PZX447" s="196"/>
      <c r="PZY447" s="196"/>
      <c r="PZZ447" s="196"/>
      <c r="QAA447" s="196"/>
      <c r="QAB447" s="196"/>
      <c r="QAC447" s="196"/>
      <c r="QAD447" s="196"/>
      <c r="QAE447" s="196"/>
      <c r="QAF447" s="196"/>
      <c r="QAG447" s="196"/>
      <c r="QAH447" s="196"/>
      <c r="QAI447" s="196"/>
      <c r="QAJ447" s="196"/>
      <c r="QAK447" s="196"/>
      <c r="QAL447" s="196"/>
      <c r="QAM447" s="196"/>
      <c r="QAN447" s="196"/>
      <c r="QAO447" s="196"/>
      <c r="QAP447" s="196"/>
      <c r="QAQ447" s="196"/>
      <c r="QAR447" s="196"/>
      <c r="QAS447" s="196"/>
      <c r="QAT447" s="196"/>
      <c r="QAU447" s="196"/>
      <c r="QAV447" s="196"/>
      <c r="QAW447" s="196"/>
      <c r="QAX447" s="196"/>
      <c r="QAY447" s="196"/>
      <c r="QAZ447" s="196"/>
      <c r="QBA447" s="196"/>
      <c r="QBB447" s="196"/>
      <c r="QBC447" s="196"/>
      <c r="QBD447" s="196"/>
      <c r="QBE447" s="196"/>
      <c r="QBF447" s="196"/>
      <c r="QBG447" s="196"/>
      <c r="QBH447" s="196"/>
      <c r="QBI447" s="196"/>
      <c r="QBJ447" s="196"/>
      <c r="QBK447" s="196"/>
      <c r="QBL447" s="196"/>
      <c r="QBM447" s="196"/>
      <c r="QBN447" s="196"/>
      <c r="QBO447" s="196"/>
      <c r="QBP447" s="196"/>
      <c r="QBQ447" s="196"/>
      <c r="QBR447" s="196"/>
      <c r="QBS447" s="196"/>
      <c r="QBT447" s="196"/>
      <c r="QBU447" s="196"/>
      <c r="QBV447" s="196"/>
      <c r="QBW447" s="196"/>
      <c r="QBX447" s="196"/>
      <c r="QBY447" s="196"/>
      <c r="QBZ447" s="196"/>
      <c r="QCA447" s="196"/>
      <c r="QCB447" s="196"/>
      <c r="QCC447" s="196"/>
      <c r="QCD447" s="196"/>
      <c r="QCE447" s="196"/>
      <c r="QCF447" s="196"/>
      <c r="QCG447" s="196"/>
      <c r="QCH447" s="196"/>
      <c r="QCI447" s="196"/>
      <c r="QCJ447" s="196"/>
      <c r="QCK447" s="196"/>
      <c r="QCL447" s="196"/>
      <c r="QCM447" s="196"/>
      <c r="QCN447" s="196"/>
      <c r="QCO447" s="196"/>
      <c r="QCP447" s="196"/>
      <c r="QCQ447" s="196"/>
      <c r="QCR447" s="196"/>
      <c r="QCS447" s="196"/>
      <c r="QCT447" s="196"/>
      <c r="QCU447" s="196"/>
      <c r="QCV447" s="196"/>
      <c r="QCW447" s="196"/>
      <c r="QCX447" s="196"/>
      <c r="QCY447" s="196"/>
      <c r="QCZ447" s="196"/>
      <c r="QDA447" s="196"/>
      <c r="QDB447" s="196"/>
      <c r="QDC447" s="196"/>
      <c r="QDD447" s="196"/>
      <c r="QDE447" s="196"/>
      <c r="QDF447" s="196"/>
      <c r="QDG447" s="196"/>
      <c r="QDH447" s="196"/>
      <c r="QDI447" s="196"/>
      <c r="QDJ447" s="196"/>
      <c r="QDK447" s="196"/>
      <c r="QDL447" s="196"/>
      <c r="QDM447" s="196"/>
      <c r="QDN447" s="196"/>
      <c r="QDO447" s="196"/>
      <c r="QDP447" s="196"/>
      <c r="QDQ447" s="196"/>
      <c r="QDR447" s="196"/>
      <c r="QDS447" s="196"/>
      <c r="QDT447" s="196"/>
      <c r="QDU447" s="196"/>
      <c r="QDV447" s="196"/>
      <c r="QDW447" s="196"/>
      <c r="QDX447" s="196"/>
      <c r="QDY447" s="196"/>
      <c r="QDZ447" s="196"/>
      <c r="QEA447" s="196"/>
      <c r="QEB447" s="196"/>
      <c r="QEC447" s="196"/>
      <c r="QED447" s="196"/>
      <c r="QEE447" s="196"/>
      <c r="QEF447" s="196"/>
      <c r="QEG447" s="196"/>
      <c r="QEH447" s="196"/>
      <c r="QEI447" s="196"/>
      <c r="QEJ447" s="196"/>
      <c r="QEK447" s="196"/>
      <c r="QEL447" s="196"/>
      <c r="QEM447" s="196"/>
      <c r="QEN447" s="196"/>
      <c r="QEO447" s="196"/>
      <c r="QEP447" s="196"/>
      <c r="QEQ447" s="196"/>
      <c r="QER447" s="196"/>
      <c r="QES447" s="196"/>
      <c r="QET447" s="196"/>
      <c r="QEU447" s="196"/>
      <c r="QEV447" s="196"/>
      <c r="QEW447" s="196"/>
      <c r="QEX447" s="196"/>
      <c r="QEY447" s="196"/>
      <c r="QEZ447" s="196"/>
      <c r="QFA447" s="196"/>
      <c r="QFB447" s="196"/>
      <c r="QFC447" s="196"/>
      <c r="QFD447" s="196"/>
      <c r="QFE447" s="196"/>
      <c r="QFF447" s="196"/>
      <c r="QFG447" s="196"/>
      <c r="QFH447" s="196"/>
      <c r="QFI447" s="196"/>
      <c r="QFJ447" s="196"/>
      <c r="QFK447" s="196"/>
      <c r="QFL447" s="196"/>
      <c r="QFM447" s="196"/>
      <c r="QFN447" s="196"/>
      <c r="QFO447" s="196"/>
      <c r="QFP447" s="196"/>
      <c r="QFQ447" s="196"/>
      <c r="QFR447" s="196"/>
      <c r="QFS447" s="196"/>
      <c r="QFT447" s="196"/>
      <c r="QFU447" s="196"/>
      <c r="QFV447" s="196"/>
      <c r="QFW447" s="196"/>
      <c r="QFX447" s="196"/>
      <c r="QFY447" s="196"/>
      <c r="QFZ447" s="196"/>
      <c r="QGA447" s="196"/>
      <c r="QGB447" s="196"/>
      <c r="QGC447" s="196"/>
      <c r="QGD447" s="196"/>
      <c r="QGE447" s="196"/>
      <c r="QGF447" s="196"/>
      <c r="QGG447" s="196"/>
      <c r="QGH447" s="196"/>
      <c r="QGI447" s="196"/>
      <c r="QGJ447" s="196"/>
      <c r="QGK447" s="196"/>
      <c r="QGL447" s="196"/>
      <c r="QGM447" s="196"/>
      <c r="QGN447" s="196"/>
      <c r="QGO447" s="196"/>
      <c r="QGP447" s="196"/>
      <c r="QGQ447" s="196"/>
      <c r="QGR447" s="196"/>
      <c r="QGS447" s="196"/>
      <c r="QGT447" s="196"/>
      <c r="QGU447" s="196"/>
      <c r="QGV447" s="196"/>
      <c r="QGW447" s="196"/>
      <c r="QGX447" s="196"/>
      <c r="QGY447" s="196"/>
      <c r="QGZ447" s="196"/>
      <c r="QHA447" s="196"/>
      <c r="QHB447" s="196"/>
      <c r="QHC447" s="196"/>
      <c r="QHD447" s="196"/>
      <c r="QHE447" s="196"/>
      <c r="QHF447" s="196"/>
      <c r="QHG447" s="196"/>
      <c r="QHH447" s="196"/>
      <c r="QHI447" s="196"/>
      <c r="QHJ447" s="196"/>
      <c r="QHK447" s="196"/>
      <c r="QHL447" s="196"/>
      <c r="QHM447" s="196"/>
      <c r="QHN447" s="196"/>
      <c r="QHO447" s="196"/>
      <c r="QHP447" s="196"/>
      <c r="QHQ447" s="196"/>
      <c r="QHR447" s="196"/>
      <c r="QHS447" s="196"/>
      <c r="QHT447" s="196"/>
      <c r="QHU447" s="196"/>
      <c r="QHV447" s="196"/>
      <c r="QHW447" s="196"/>
      <c r="QHX447" s="196"/>
      <c r="QHY447" s="196"/>
      <c r="QHZ447" s="196"/>
      <c r="QIA447" s="196"/>
      <c r="QIB447" s="196"/>
      <c r="QIC447" s="196"/>
      <c r="QID447" s="196"/>
      <c r="QIE447" s="196"/>
      <c r="QIF447" s="196"/>
      <c r="QIG447" s="196"/>
      <c r="QIH447" s="196"/>
      <c r="QII447" s="196"/>
      <c r="QIJ447" s="196"/>
      <c r="QIK447" s="196"/>
      <c r="QIL447" s="196"/>
      <c r="QIM447" s="196"/>
      <c r="QIN447" s="196"/>
      <c r="QIO447" s="196"/>
      <c r="QIP447" s="196"/>
      <c r="QIQ447" s="196"/>
      <c r="QIR447" s="196"/>
      <c r="QIS447" s="196"/>
      <c r="QIT447" s="196"/>
      <c r="QIU447" s="196"/>
      <c r="QIV447" s="196"/>
      <c r="QIW447" s="196"/>
      <c r="QIX447" s="196"/>
      <c r="QIY447" s="196"/>
      <c r="QIZ447" s="196"/>
      <c r="QJA447" s="196"/>
      <c r="QJB447" s="196"/>
      <c r="QJC447" s="196"/>
      <c r="QJD447" s="196"/>
      <c r="QJE447" s="196"/>
      <c r="QJF447" s="196"/>
      <c r="QJG447" s="196"/>
      <c r="QJH447" s="196"/>
      <c r="QJI447" s="196"/>
      <c r="QJJ447" s="196"/>
      <c r="QJK447" s="196"/>
      <c r="QJL447" s="196"/>
      <c r="QJM447" s="196"/>
      <c r="QJN447" s="196"/>
      <c r="QJO447" s="196"/>
      <c r="QJP447" s="196"/>
      <c r="QJQ447" s="196"/>
      <c r="QJR447" s="196"/>
      <c r="QJS447" s="196"/>
      <c r="QJT447" s="196"/>
      <c r="QJU447" s="196"/>
      <c r="QJV447" s="196"/>
      <c r="QJW447" s="196"/>
      <c r="QJX447" s="196"/>
      <c r="QJY447" s="196"/>
      <c r="QJZ447" s="196"/>
      <c r="QKA447" s="196"/>
      <c r="QKB447" s="196"/>
      <c r="QKC447" s="196"/>
      <c r="QKD447" s="196"/>
      <c r="QKE447" s="196"/>
      <c r="QKF447" s="196"/>
      <c r="QKG447" s="196"/>
      <c r="QKH447" s="196"/>
      <c r="QKI447" s="196"/>
      <c r="QKJ447" s="196"/>
      <c r="QKK447" s="196"/>
      <c r="QKL447" s="196"/>
      <c r="QKM447" s="196"/>
      <c r="QKN447" s="196"/>
      <c r="QKO447" s="196"/>
      <c r="QKP447" s="196"/>
      <c r="QKQ447" s="196"/>
      <c r="QKR447" s="196"/>
      <c r="QKS447" s="196"/>
      <c r="QKT447" s="196"/>
      <c r="QKU447" s="196"/>
      <c r="QKV447" s="196"/>
      <c r="QKW447" s="196"/>
      <c r="QKX447" s="196"/>
      <c r="QKY447" s="196"/>
      <c r="QKZ447" s="196"/>
      <c r="QLA447" s="196"/>
      <c r="QLB447" s="196"/>
      <c r="QLC447" s="196"/>
      <c r="QLD447" s="196"/>
      <c r="QLE447" s="196"/>
      <c r="QLF447" s="196"/>
      <c r="QLG447" s="196"/>
      <c r="QLH447" s="196"/>
      <c r="QLI447" s="196"/>
      <c r="QLJ447" s="196"/>
      <c r="QLK447" s="196"/>
      <c r="QLL447" s="196"/>
      <c r="QLM447" s="196"/>
      <c r="QLN447" s="196"/>
      <c r="QLO447" s="196"/>
      <c r="QLP447" s="196"/>
      <c r="QLQ447" s="196"/>
      <c r="QLR447" s="196"/>
      <c r="QLS447" s="196"/>
      <c r="QLT447" s="196"/>
      <c r="QLU447" s="196"/>
      <c r="QLV447" s="196"/>
      <c r="QLW447" s="196"/>
      <c r="QLX447" s="196"/>
      <c r="QLY447" s="196"/>
      <c r="QLZ447" s="196"/>
      <c r="QMA447" s="196"/>
      <c r="QMB447" s="196"/>
      <c r="QMC447" s="196"/>
      <c r="QMD447" s="196"/>
      <c r="QME447" s="196"/>
      <c r="QMF447" s="196"/>
      <c r="QMG447" s="196"/>
      <c r="QMH447" s="196"/>
      <c r="QMI447" s="196"/>
      <c r="QMJ447" s="196"/>
      <c r="QMK447" s="196"/>
      <c r="QML447" s="196"/>
      <c r="QMM447" s="196"/>
      <c r="QMN447" s="196"/>
      <c r="QMO447" s="196"/>
      <c r="QMP447" s="196"/>
      <c r="QMQ447" s="196"/>
      <c r="QMR447" s="196"/>
      <c r="QMS447" s="196"/>
      <c r="QMT447" s="196"/>
      <c r="QMU447" s="196"/>
      <c r="QMV447" s="196"/>
      <c r="QMW447" s="196"/>
      <c r="QMX447" s="196"/>
      <c r="QMY447" s="196"/>
      <c r="QMZ447" s="196"/>
      <c r="QNA447" s="196"/>
      <c r="QNB447" s="196"/>
      <c r="QNC447" s="196"/>
      <c r="QND447" s="196"/>
      <c r="QNE447" s="196"/>
      <c r="QNF447" s="196"/>
      <c r="QNG447" s="196"/>
      <c r="QNH447" s="196"/>
      <c r="QNI447" s="196"/>
      <c r="QNJ447" s="196"/>
      <c r="QNK447" s="196"/>
      <c r="QNL447" s="196"/>
      <c r="QNM447" s="196"/>
      <c r="QNN447" s="196"/>
      <c r="QNO447" s="196"/>
      <c r="QNP447" s="196"/>
      <c r="QNQ447" s="196"/>
      <c r="QNR447" s="196"/>
      <c r="QNS447" s="196"/>
      <c r="QNT447" s="196"/>
      <c r="QNU447" s="196"/>
      <c r="QNV447" s="196"/>
      <c r="QNW447" s="196"/>
      <c r="QNX447" s="196"/>
      <c r="QNY447" s="196"/>
      <c r="QNZ447" s="196"/>
      <c r="QOA447" s="196"/>
      <c r="QOB447" s="196"/>
      <c r="QOC447" s="196"/>
      <c r="QOD447" s="196"/>
      <c r="QOE447" s="196"/>
      <c r="QOF447" s="196"/>
      <c r="QOG447" s="196"/>
      <c r="QOH447" s="196"/>
      <c r="QOI447" s="196"/>
      <c r="QOJ447" s="196"/>
      <c r="QOK447" s="196"/>
      <c r="QOL447" s="196"/>
      <c r="QOM447" s="196"/>
      <c r="QON447" s="196"/>
      <c r="QOO447" s="196"/>
      <c r="QOP447" s="196"/>
      <c r="QOQ447" s="196"/>
      <c r="QOR447" s="196"/>
      <c r="QOS447" s="196"/>
      <c r="QOT447" s="196"/>
      <c r="QOU447" s="196"/>
      <c r="QOV447" s="196"/>
      <c r="QOW447" s="196"/>
      <c r="QOX447" s="196"/>
      <c r="QOY447" s="196"/>
      <c r="QOZ447" s="196"/>
      <c r="QPA447" s="196"/>
      <c r="QPB447" s="196"/>
      <c r="QPC447" s="196"/>
      <c r="QPD447" s="196"/>
      <c r="QPE447" s="196"/>
      <c r="QPF447" s="196"/>
      <c r="QPG447" s="196"/>
      <c r="QPH447" s="196"/>
      <c r="QPI447" s="196"/>
      <c r="QPJ447" s="196"/>
      <c r="QPK447" s="196"/>
      <c r="QPL447" s="196"/>
      <c r="QPM447" s="196"/>
      <c r="QPN447" s="196"/>
      <c r="QPO447" s="196"/>
      <c r="QPP447" s="196"/>
      <c r="QPQ447" s="196"/>
      <c r="QPR447" s="196"/>
      <c r="QPS447" s="196"/>
      <c r="QPT447" s="196"/>
      <c r="QPU447" s="196"/>
      <c r="QPV447" s="196"/>
      <c r="QPW447" s="196"/>
      <c r="QPX447" s="196"/>
      <c r="QPY447" s="196"/>
      <c r="QPZ447" s="196"/>
      <c r="QQA447" s="196"/>
      <c r="QQB447" s="196"/>
      <c r="QQC447" s="196"/>
      <c r="QQD447" s="196"/>
      <c r="QQE447" s="196"/>
      <c r="QQF447" s="196"/>
      <c r="QQG447" s="196"/>
      <c r="QQH447" s="196"/>
      <c r="QQI447" s="196"/>
      <c r="QQJ447" s="196"/>
      <c r="QQK447" s="196"/>
      <c r="QQL447" s="196"/>
      <c r="QQM447" s="196"/>
      <c r="QQN447" s="196"/>
      <c r="QQO447" s="196"/>
      <c r="QQP447" s="196"/>
      <c r="QQQ447" s="196"/>
      <c r="QQR447" s="196"/>
      <c r="QQS447" s="196"/>
      <c r="QQT447" s="196"/>
      <c r="QQU447" s="196"/>
      <c r="QQV447" s="196"/>
      <c r="QQW447" s="196"/>
      <c r="QQX447" s="196"/>
      <c r="QQY447" s="196"/>
      <c r="QQZ447" s="196"/>
      <c r="QRA447" s="196"/>
      <c r="QRB447" s="196"/>
      <c r="QRC447" s="196"/>
      <c r="QRD447" s="196"/>
      <c r="QRE447" s="196"/>
      <c r="QRF447" s="196"/>
      <c r="QRG447" s="196"/>
      <c r="QRH447" s="196"/>
      <c r="QRI447" s="196"/>
      <c r="QRJ447" s="196"/>
      <c r="QRK447" s="196"/>
      <c r="QRL447" s="196"/>
      <c r="QRM447" s="196"/>
      <c r="QRN447" s="196"/>
      <c r="QRO447" s="196"/>
      <c r="QRP447" s="196"/>
      <c r="QRQ447" s="196"/>
      <c r="QRR447" s="196"/>
      <c r="QRS447" s="196"/>
      <c r="QRT447" s="196"/>
      <c r="QRU447" s="196"/>
      <c r="QRV447" s="196"/>
      <c r="QRW447" s="196"/>
      <c r="QRX447" s="196"/>
      <c r="QRY447" s="196"/>
      <c r="QRZ447" s="196"/>
      <c r="QSA447" s="196"/>
      <c r="QSB447" s="196"/>
      <c r="QSC447" s="196"/>
      <c r="QSD447" s="196"/>
      <c r="QSE447" s="196"/>
      <c r="QSF447" s="196"/>
      <c r="QSG447" s="196"/>
      <c r="QSH447" s="196"/>
      <c r="QSI447" s="196"/>
      <c r="QSJ447" s="196"/>
      <c r="QSK447" s="196"/>
      <c r="QSL447" s="196"/>
      <c r="QSM447" s="196"/>
      <c r="QSN447" s="196"/>
      <c r="QSO447" s="196"/>
      <c r="QSP447" s="196"/>
      <c r="QSQ447" s="196"/>
      <c r="QSR447" s="196"/>
      <c r="QSS447" s="196"/>
      <c r="QST447" s="196"/>
      <c r="QSU447" s="196"/>
      <c r="QSV447" s="196"/>
      <c r="QSW447" s="196"/>
      <c r="QSX447" s="196"/>
      <c r="QSY447" s="196"/>
      <c r="QSZ447" s="196"/>
      <c r="QTA447" s="196"/>
      <c r="QTB447" s="196"/>
      <c r="QTC447" s="196"/>
      <c r="QTD447" s="196"/>
      <c r="QTE447" s="196"/>
      <c r="QTF447" s="196"/>
      <c r="QTG447" s="196"/>
      <c r="QTH447" s="196"/>
      <c r="QTI447" s="196"/>
      <c r="QTJ447" s="196"/>
      <c r="QTK447" s="196"/>
      <c r="QTL447" s="196"/>
      <c r="QTM447" s="196"/>
      <c r="QTN447" s="196"/>
      <c r="QTO447" s="196"/>
      <c r="QTP447" s="196"/>
      <c r="QTQ447" s="196"/>
      <c r="QTR447" s="196"/>
      <c r="QTS447" s="196"/>
      <c r="QTT447" s="196"/>
      <c r="QTU447" s="196"/>
      <c r="QTV447" s="196"/>
      <c r="QTW447" s="196"/>
      <c r="QTX447" s="196"/>
      <c r="QTY447" s="196"/>
      <c r="QTZ447" s="196"/>
      <c r="QUA447" s="196"/>
      <c r="QUB447" s="196"/>
      <c r="QUC447" s="196"/>
      <c r="QUD447" s="196"/>
      <c r="QUE447" s="196"/>
      <c r="QUF447" s="196"/>
      <c r="QUG447" s="196"/>
      <c r="QUH447" s="196"/>
      <c r="QUI447" s="196"/>
      <c r="QUJ447" s="196"/>
      <c r="QUK447" s="196"/>
      <c r="QUL447" s="196"/>
      <c r="QUM447" s="196"/>
      <c r="QUN447" s="196"/>
      <c r="QUO447" s="196"/>
      <c r="QUP447" s="196"/>
      <c r="QUQ447" s="196"/>
      <c r="QUR447" s="196"/>
      <c r="QUS447" s="196"/>
      <c r="QUT447" s="196"/>
      <c r="QUU447" s="196"/>
      <c r="QUV447" s="196"/>
      <c r="QUW447" s="196"/>
      <c r="QUX447" s="196"/>
      <c r="QUY447" s="196"/>
      <c r="QUZ447" s="196"/>
      <c r="QVA447" s="196"/>
      <c r="QVB447" s="196"/>
      <c r="QVC447" s="196"/>
      <c r="QVD447" s="196"/>
      <c r="QVE447" s="196"/>
      <c r="QVF447" s="196"/>
      <c r="QVG447" s="196"/>
      <c r="QVH447" s="196"/>
      <c r="QVI447" s="196"/>
      <c r="QVJ447" s="196"/>
      <c r="QVK447" s="196"/>
      <c r="QVL447" s="196"/>
      <c r="QVM447" s="196"/>
      <c r="QVN447" s="196"/>
      <c r="QVO447" s="196"/>
      <c r="QVP447" s="196"/>
      <c r="QVQ447" s="196"/>
      <c r="QVR447" s="196"/>
      <c r="QVS447" s="196"/>
      <c r="QVT447" s="196"/>
      <c r="QVU447" s="196"/>
      <c r="QVV447" s="196"/>
      <c r="QVW447" s="196"/>
      <c r="QVX447" s="196"/>
      <c r="QVY447" s="196"/>
      <c r="QVZ447" s="196"/>
      <c r="QWA447" s="196"/>
      <c r="QWB447" s="196"/>
      <c r="QWC447" s="196"/>
      <c r="QWD447" s="196"/>
      <c r="QWE447" s="196"/>
      <c r="QWF447" s="196"/>
      <c r="QWG447" s="196"/>
      <c r="QWH447" s="196"/>
      <c r="QWI447" s="196"/>
      <c r="QWJ447" s="196"/>
      <c r="QWK447" s="196"/>
      <c r="QWL447" s="196"/>
      <c r="QWM447" s="196"/>
      <c r="QWN447" s="196"/>
      <c r="QWO447" s="196"/>
      <c r="QWP447" s="196"/>
      <c r="QWQ447" s="196"/>
      <c r="QWR447" s="196"/>
      <c r="QWS447" s="196"/>
      <c r="QWT447" s="196"/>
      <c r="QWU447" s="196"/>
      <c r="QWV447" s="196"/>
      <c r="QWW447" s="196"/>
      <c r="QWX447" s="196"/>
      <c r="QWY447" s="196"/>
      <c r="QWZ447" s="196"/>
      <c r="QXA447" s="196"/>
      <c r="QXB447" s="196"/>
      <c r="QXC447" s="196"/>
      <c r="QXD447" s="196"/>
      <c r="QXE447" s="196"/>
      <c r="QXF447" s="196"/>
      <c r="QXG447" s="196"/>
      <c r="QXH447" s="196"/>
      <c r="QXI447" s="196"/>
      <c r="QXJ447" s="196"/>
      <c r="QXK447" s="196"/>
      <c r="QXL447" s="196"/>
      <c r="QXM447" s="196"/>
      <c r="QXN447" s="196"/>
      <c r="QXO447" s="196"/>
      <c r="QXP447" s="196"/>
      <c r="QXQ447" s="196"/>
      <c r="QXR447" s="196"/>
      <c r="QXS447" s="196"/>
      <c r="QXT447" s="196"/>
      <c r="QXU447" s="196"/>
      <c r="QXV447" s="196"/>
      <c r="QXW447" s="196"/>
      <c r="QXX447" s="196"/>
      <c r="QXY447" s="196"/>
      <c r="QXZ447" s="196"/>
      <c r="QYA447" s="196"/>
      <c r="QYB447" s="196"/>
      <c r="QYC447" s="196"/>
      <c r="QYD447" s="196"/>
      <c r="QYE447" s="196"/>
      <c r="QYF447" s="196"/>
      <c r="QYG447" s="196"/>
      <c r="QYH447" s="196"/>
      <c r="QYI447" s="196"/>
      <c r="QYJ447" s="196"/>
      <c r="QYK447" s="196"/>
      <c r="QYL447" s="196"/>
      <c r="QYM447" s="196"/>
      <c r="QYN447" s="196"/>
      <c r="QYO447" s="196"/>
      <c r="QYP447" s="196"/>
      <c r="QYQ447" s="196"/>
      <c r="QYR447" s="196"/>
      <c r="QYS447" s="196"/>
      <c r="QYT447" s="196"/>
      <c r="QYU447" s="196"/>
      <c r="QYV447" s="196"/>
      <c r="QYW447" s="196"/>
      <c r="QYX447" s="196"/>
      <c r="QYY447" s="196"/>
      <c r="QYZ447" s="196"/>
      <c r="QZA447" s="196"/>
      <c r="QZB447" s="196"/>
      <c r="QZC447" s="196"/>
      <c r="QZD447" s="196"/>
      <c r="QZE447" s="196"/>
      <c r="QZF447" s="196"/>
      <c r="QZG447" s="196"/>
      <c r="QZH447" s="196"/>
      <c r="QZI447" s="196"/>
      <c r="QZJ447" s="196"/>
      <c r="QZK447" s="196"/>
      <c r="QZL447" s="196"/>
      <c r="QZM447" s="196"/>
      <c r="QZN447" s="196"/>
      <c r="QZO447" s="196"/>
      <c r="QZP447" s="196"/>
      <c r="QZQ447" s="196"/>
      <c r="QZR447" s="196"/>
      <c r="QZS447" s="196"/>
      <c r="QZT447" s="196"/>
      <c r="QZU447" s="196"/>
      <c r="QZV447" s="196"/>
      <c r="QZW447" s="196"/>
      <c r="QZX447" s="196"/>
      <c r="QZY447" s="196"/>
      <c r="QZZ447" s="196"/>
      <c r="RAA447" s="196"/>
      <c r="RAB447" s="196"/>
      <c r="RAC447" s="196"/>
      <c r="RAD447" s="196"/>
      <c r="RAE447" s="196"/>
      <c r="RAF447" s="196"/>
      <c r="RAG447" s="196"/>
      <c r="RAH447" s="196"/>
      <c r="RAI447" s="196"/>
      <c r="RAJ447" s="196"/>
      <c r="RAK447" s="196"/>
      <c r="RAL447" s="196"/>
      <c r="RAM447" s="196"/>
      <c r="RAN447" s="196"/>
      <c r="RAO447" s="196"/>
      <c r="RAP447" s="196"/>
      <c r="RAQ447" s="196"/>
      <c r="RAR447" s="196"/>
      <c r="RAS447" s="196"/>
      <c r="RAT447" s="196"/>
      <c r="RAU447" s="196"/>
      <c r="RAV447" s="196"/>
      <c r="RAW447" s="196"/>
      <c r="RAX447" s="196"/>
      <c r="RAY447" s="196"/>
      <c r="RAZ447" s="196"/>
      <c r="RBA447" s="196"/>
      <c r="RBB447" s="196"/>
      <c r="RBC447" s="196"/>
      <c r="RBD447" s="196"/>
      <c r="RBE447" s="196"/>
      <c r="RBF447" s="196"/>
      <c r="RBG447" s="196"/>
      <c r="RBH447" s="196"/>
      <c r="RBI447" s="196"/>
      <c r="RBJ447" s="196"/>
      <c r="RBK447" s="196"/>
      <c r="RBL447" s="196"/>
      <c r="RBM447" s="196"/>
      <c r="RBN447" s="196"/>
      <c r="RBO447" s="196"/>
      <c r="RBP447" s="196"/>
      <c r="RBQ447" s="196"/>
      <c r="RBR447" s="196"/>
      <c r="RBS447" s="196"/>
      <c r="RBT447" s="196"/>
      <c r="RBU447" s="196"/>
      <c r="RBV447" s="196"/>
      <c r="RBW447" s="196"/>
      <c r="RBX447" s="196"/>
      <c r="RBY447" s="196"/>
      <c r="RBZ447" s="196"/>
      <c r="RCA447" s="196"/>
      <c r="RCB447" s="196"/>
      <c r="RCC447" s="196"/>
      <c r="RCD447" s="196"/>
      <c r="RCE447" s="196"/>
      <c r="RCF447" s="196"/>
      <c r="RCG447" s="196"/>
      <c r="RCH447" s="196"/>
      <c r="RCI447" s="196"/>
      <c r="RCJ447" s="196"/>
      <c r="RCK447" s="196"/>
      <c r="RCL447" s="196"/>
      <c r="RCM447" s="196"/>
      <c r="RCN447" s="196"/>
      <c r="RCO447" s="196"/>
      <c r="RCP447" s="196"/>
      <c r="RCQ447" s="196"/>
      <c r="RCR447" s="196"/>
      <c r="RCS447" s="196"/>
      <c r="RCT447" s="196"/>
      <c r="RCU447" s="196"/>
      <c r="RCV447" s="196"/>
      <c r="RCW447" s="196"/>
      <c r="RCX447" s="196"/>
      <c r="RCY447" s="196"/>
      <c r="RCZ447" s="196"/>
      <c r="RDA447" s="196"/>
      <c r="RDB447" s="196"/>
      <c r="RDC447" s="196"/>
      <c r="RDD447" s="196"/>
      <c r="RDE447" s="196"/>
      <c r="RDF447" s="196"/>
      <c r="RDG447" s="196"/>
      <c r="RDH447" s="196"/>
      <c r="RDI447" s="196"/>
      <c r="RDJ447" s="196"/>
      <c r="RDK447" s="196"/>
      <c r="RDL447" s="196"/>
      <c r="RDM447" s="196"/>
      <c r="RDN447" s="196"/>
      <c r="RDO447" s="196"/>
      <c r="RDP447" s="196"/>
      <c r="RDQ447" s="196"/>
      <c r="RDR447" s="196"/>
      <c r="RDS447" s="196"/>
      <c r="RDT447" s="196"/>
      <c r="RDU447" s="196"/>
      <c r="RDV447" s="196"/>
      <c r="RDW447" s="196"/>
      <c r="RDX447" s="196"/>
      <c r="RDY447" s="196"/>
      <c r="RDZ447" s="196"/>
      <c r="REA447" s="196"/>
      <c r="REB447" s="196"/>
      <c r="REC447" s="196"/>
      <c r="RED447" s="196"/>
      <c r="REE447" s="196"/>
      <c r="REF447" s="196"/>
      <c r="REG447" s="196"/>
      <c r="REH447" s="196"/>
      <c r="REI447" s="196"/>
      <c r="REJ447" s="196"/>
      <c r="REK447" s="196"/>
      <c r="REL447" s="196"/>
      <c r="REM447" s="196"/>
      <c r="REN447" s="196"/>
      <c r="REO447" s="196"/>
      <c r="REP447" s="196"/>
      <c r="REQ447" s="196"/>
      <c r="RER447" s="196"/>
      <c r="RES447" s="196"/>
      <c r="RET447" s="196"/>
      <c r="REU447" s="196"/>
      <c r="REV447" s="196"/>
      <c r="REW447" s="196"/>
      <c r="REX447" s="196"/>
      <c r="REY447" s="196"/>
      <c r="REZ447" s="196"/>
      <c r="RFA447" s="196"/>
      <c r="RFB447" s="196"/>
      <c r="RFC447" s="196"/>
      <c r="RFD447" s="196"/>
      <c r="RFE447" s="196"/>
      <c r="RFF447" s="196"/>
      <c r="RFG447" s="196"/>
      <c r="RFH447" s="196"/>
      <c r="RFI447" s="196"/>
      <c r="RFJ447" s="196"/>
      <c r="RFK447" s="196"/>
      <c r="RFL447" s="196"/>
      <c r="RFM447" s="196"/>
      <c r="RFN447" s="196"/>
      <c r="RFO447" s="196"/>
      <c r="RFP447" s="196"/>
      <c r="RFQ447" s="196"/>
      <c r="RFR447" s="196"/>
      <c r="RFS447" s="196"/>
      <c r="RFT447" s="196"/>
      <c r="RFU447" s="196"/>
      <c r="RFV447" s="196"/>
      <c r="RFW447" s="196"/>
      <c r="RFX447" s="196"/>
      <c r="RFY447" s="196"/>
      <c r="RFZ447" s="196"/>
      <c r="RGA447" s="196"/>
      <c r="RGB447" s="196"/>
      <c r="RGC447" s="196"/>
      <c r="RGD447" s="196"/>
      <c r="RGE447" s="196"/>
      <c r="RGF447" s="196"/>
      <c r="RGG447" s="196"/>
      <c r="RGH447" s="196"/>
      <c r="RGI447" s="196"/>
      <c r="RGJ447" s="196"/>
      <c r="RGK447" s="196"/>
      <c r="RGL447" s="196"/>
      <c r="RGM447" s="196"/>
      <c r="RGN447" s="196"/>
      <c r="RGO447" s="196"/>
      <c r="RGP447" s="196"/>
      <c r="RGQ447" s="196"/>
      <c r="RGR447" s="196"/>
      <c r="RGS447" s="196"/>
      <c r="RGT447" s="196"/>
      <c r="RGU447" s="196"/>
      <c r="RGV447" s="196"/>
      <c r="RGW447" s="196"/>
      <c r="RGX447" s="196"/>
      <c r="RGY447" s="196"/>
      <c r="RGZ447" s="196"/>
      <c r="RHA447" s="196"/>
      <c r="RHB447" s="196"/>
      <c r="RHC447" s="196"/>
      <c r="RHD447" s="196"/>
      <c r="RHE447" s="196"/>
      <c r="RHF447" s="196"/>
      <c r="RHG447" s="196"/>
      <c r="RHH447" s="196"/>
      <c r="RHI447" s="196"/>
      <c r="RHJ447" s="196"/>
      <c r="RHK447" s="196"/>
      <c r="RHL447" s="196"/>
      <c r="RHM447" s="196"/>
      <c r="RHN447" s="196"/>
      <c r="RHO447" s="196"/>
      <c r="RHP447" s="196"/>
      <c r="RHQ447" s="196"/>
      <c r="RHR447" s="196"/>
      <c r="RHS447" s="196"/>
      <c r="RHT447" s="196"/>
      <c r="RHU447" s="196"/>
      <c r="RHV447" s="196"/>
      <c r="RHW447" s="196"/>
      <c r="RHX447" s="196"/>
      <c r="RHY447" s="196"/>
      <c r="RHZ447" s="196"/>
      <c r="RIA447" s="196"/>
      <c r="RIB447" s="196"/>
      <c r="RIC447" s="196"/>
      <c r="RID447" s="196"/>
      <c r="RIE447" s="196"/>
      <c r="RIF447" s="196"/>
      <c r="RIG447" s="196"/>
      <c r="RIH447" s="196"/>
      <c r="RII447" s="196"/>
      <c r="RIJ447" s="196"/>
      <c r="RIK447" s="196"/>
      <c r="RIL447" s="196"/>
      <c r="RIM447" s="196"/>
      <c r="RIN447" s="196"/>
      <c r="RIO447" s="196"/>
      <c r="RIP447" s="196"/>
      <c r="RIQ447" s="196"/>
      <c r="RIR447" s="196"/>
      <c r="RIS447" s="196"/>
      <c r="RIT447" s="196"/>
      <c r="RIU447" s="196"/>
      <c r="RIV447" s="196"/>
      <c r="RIW447" s="196"/>
      <c r="RIX447" s="196"/>
      <c r="RIY447" s="196"/>
      <c r="RIZ447" s="196"/>
      <c r="RJA447" s="196"/>
      <c r="RJB447" s="196"/>
      <c r="RJC447" s="196"/>
      <c r="RJD447" s="196"/>
      <c r="RJE447" s="196"/>
      <c r="RJF447" s="196"/>
      <c r="RJG447" s="196"/>
      <c r="RJH447" s="196"/>
      <c r="RJI447" s="196"/>
      <c r="RJJ447" s="196"/>
      <c r="RJK447" s="196"/>
      <c r="RJL447" s="196"/>
      <c r="RJM447" s="196"/>
      <c r="RJN447" s="196"/>
      <c r="RJO447" s="196"/>
      <c r="RJP447" s="196"/>
      <c r="RJQ447" s="196"/>
      <c r="RJR447" s="196"/>
      <c r="RJS447" s="196"/>
      <c r="RJT447" s="196"/>
      <c r="RJU447" s="196"/>
      <c r="RJV447" s="196"/>
      <c r="RJW447" s="196"/>
      <c r="RJX447" s="196"/>
      <c r="RJY447" s="196"/>
      <c r="RJZ447" s="196"/>
      <c r="RKA447" s="196"/>
      <c r="RKB447" s="196"/>
      <c r="RKC447" s="196"/>
      <c r="RKD447" s="196"/>
      <c r="RKE447" s="196"/>
      <c r="RKF447" s="196"/>
      <c r="RKG447" s="196"/>
      <c r="RKH447" s="196"/>
      <c r="RKI447" s="196"/>
      <c r="RKJ447" s="196"/>
      <c r="RKK447" s="196"/>
      <c r="RKL447" s="196"/>
      <c r="RKM447" s="196"/>
      <c r="RKN447" s="196"/>
      <c r="RKO447" s="196"/>
      <c r="RKP447" s="196"/>
      <c r="RKQ447" s="196"/>
      <c r="RKR447" s="196"/>
      <c r="RKS447" s="196"/>
      <c r="RKT447" s="196"/>
      <c r="RKU447" s="196"/>
      <c r="RKV447" s="196"/>
      <c r="RKW447" s="196"/>
      <c r="RKX447" s="196"/>
      <c r="RKY447" s="196"/>
      <c r="RKZ447" s="196"/>
      <c r="RLA447" s="196"/>
      <c r="RLB447" s="196"/>
      <c r="RLC447" s="196"/>
      <c r="RLD447" s="196"/>
      <c r="RLE447" s="196"/>
      <c r="RLF447" s="196"/>
      <c r="RLG447" s="196"/>
      <c r="RLH447" s="196"/>
      <c r="RLI447" s="196"/>
      <c r="RLJ447" s="196"/>
      <c r="RLK447" s="196"/>
      <c r="RLL447" s="196"/>
      <c r="RLM447" s="196"/>
      <c r="RLN447" s="196"/>
      <c r="RLO447" s="196"/>
      <c r="RLP447" s="196"/>
      <c r="RLQ447" s="196"/>
      <c r="RLR447" s="196"/>
      <c r="RLS447" s="196"/>
      <c r="RLT447" s="196"/>
      <c r="RLU447" s="196"/>
      <c r="RLV447" s="196"/>
      <c r="RLW447" s="196"/>
      <c r="RLX447" s="196"/>
      <c r="RLY447" s="196"/>
      <c r="RLZ447" s="196"/>
      <c r="RMA447" s="196"/>
      <c r="RMB447" s="196"/>
      <c r="RMC447" s="196"/>
      <c r="RMD447" s="196"/>
      <c r="RME447" s="196"/>
      <c r="RMF447" s="196"/>
      <c r="RMG447" s="196"/>
      <c r="RMH447" s="196"/>
      <c r="RMI447" s="196"/>
      <c r="RMJ447" s="196"/>
      <c r="RMK447" s="196"/>
      <c r="RML447" s="196"/>
      <c r="RMM447" s="196"/>
      <c r="RMN447" s="196"/>
      <c r="RMO447" s="196"/>
      <c r="RMP447" s="196"/>
      <c r="RMQ447" s="196"/>
      <c r="RMR447" s="196"/>
      <c r="RMS447" s="196"/>
      <c r="RMT447" s="196"/>
      <c r="RMU447" s="196"/>
      <c r="RMV447" s="196"/>
      <c r="RMW447" s="196"/>
      <c r="RMX447" s="196"/>
      <c r="RMY447" s="196"/>
      <c r="RMZ447" s="196"/>
      <c r="RNA447" s="196"/>
      <c r="RNB447" s="196"/>
      <c r="RNC447" s="196"/>
      <c r="RND447" s="196"/>
      <c r="RNE447" s="196"/>
      <c r="RNF447" s="196"/>
      <c r="RNG447" s="196"/>
      <c r="RNH447" s="196"/>
      <c r="RNI447" s="196"/>
      <c r="RNJ447" s="196"/>
      <c r="RNK447" s="196"/>
      <c r="RNL447" s="196"/>
      <c r="RNM447" s="196"/>
      <c r="RNN447" s="196"/>
      <c r="RNO447" s="196"/>
      <c r="RNP447" s="196"/>
      <c r="RNQ447" s="196"/>
      <c r="RNR447" s="196"/>
      <c r="RNS447" s="196"/>
      <c r="RNT447" s="196"/>
      <c r="RNU447" s="196"/>
      <c r="RNV447" s="196"/>
      <c r="RNW447" s="196"/>
      <c r="RNX447" s="196"/>
      <c r="RNY447" s="196"/>
      <c r="RNZ447" s="196"/>
      <c r="ROA447" s="196"/>
      <c r="ROB447" s="196"/>
      <c r="ROC447" s="196"/>
      <c r="ROD447" s="196"/>
      <c r="ROE447" s="196"/>
      <c r="ROF447" s="196"/>
      <c r="ROG447" s="196"/>
      <c r="ROH447" s="196"/>
      <c r="ROI447" s="196"/>
      <c r="ROJ447" s="196"/>
      <c r="ROK447" s="196"/>
      <c r="ROL447" s="196"/>
      <c r="ROM447" s="196"/>
      <c r="RON447" s="196"/>
      <c r="ROO447" s="196"/>
      <c r="ROP447" s="196"/>
      <c r="ROQ447" s="196"/>
      <c r="ROR447" s="196"/>
      <c r="ROS447" s="196"/>
      <c r="ROT447" s="196"/>
      <c r="ROU447" s="196"/>
      <c r="ROV447" s="196"/>
      <c r="ROW447" s="196"/>
      <c r="ROX447" s="196"/>
      <c r="ROY447" s="196"/>
      <c r="ROZ447" s="196"/>
      <c r="RPA447" s="196"/>
      <c r="RPB447" s="196"/>
      <c r="RPC447" s="196"/>
      <c r="RPD447" s="196"/>
      <c r="RPE447" s="196"/>
      <c r="RPF447" s="196"/>
      <c r="RPG447" s="196"/>
      <c r="RPH447" s="196"/>
      <c r="RPI447" s="196"/>
      <c r="RPJ447" s="196"/>
      <c r="RPK447" s="196"/>
      <c r="RPL447" s="196"/>
      <c r="RPM447" s="196"/>
      <c r="RPN447" s="196"/>
      <c r="RPO447" s="196"/>
      <c r="RPP447" s="196"/>
      <c r="RPQ447" s="196"/>
      <c r="RPR447" s="196"/>
      <c r="RPS447" s="196"/>
      <c r="RPT447" s="196"/>
      <c r="RPU447" s="196"/>
      <c r="RPV447" s="196"/>
      <c r="RPW447" s="196"/>
      <c r="RPX447" s="196"/>
      <c r="RPY447" s="196"/>
      <c r="RPZ447" s="196"/>
      <c r="RQA447" s="196"/>
      <c r="RQB447" s="196"/>
      <c r="RQC447" s="196"/>
      <c r="RQD447" s="196"/>
      <c r="RQE447" s="196"/>
      <c r="RQF447" s="196"/>
      <c r="RQG447" s="196"/>
      <c r="RQH447" s="196"/>
      <c r="RQI447" s="196"/>
      <c r="RQJ447" s="196"/>
      <c r="RQK447" s="196"/>
      <c r="RQL447" s="196"/>
      <c r="RQM447" s="196"/>
      <c r="RQN447" s="196"/>
      <c r="RQO447" s="196"/>
      <c r="RQP447" s="196"/>
      <c r="RQQ447" s="196"/>
      <c r="RQR447" s="196"/>
      <c r="RQS447" s="196"/>
      <c r="RQT447" s="196"/>
      <c r="RQU447" s="196"/>
      <c r="RQV447" s="196"/>
      <c r="RQW447" s="196"/>
      <c r="RQX447" s="196"/>
      <c r="RQY447" s="196"/>
      <c r="RQZ447" s="196"/>
      <c r="RRA447" s="196"/>
      <c r="RRB447" s="196"/>
      <c r="RRC447" s="196"/>
      <c r="RRD447" s="196"/>
      <c r="RRE447" s="196"/>
      <c r="RRF447" s="196"/>
      <c r="RRG447" s="196"/>
      <c r="RRH447" s="196"/>
      <c r="RRI447" s="196"/>
      <c r="RRJ447" s="196"/>
      <c r="RRK447" s="196"/>
      <c r="RRL447" s="196"/>
      <c r="RRM447" s="196"/>
      <c r="RRN447" s="196"/>
      <c r="RRO447" s="196"/>
      <c r="RRP447" s="196"/>
      <c r="RRQ447" s="196"/>
      <c r="RRR447" s="196"/>
      <c r="RRS447" s="196"/>
      <c r="RRT447" s="196"/>
      <c r="RRU447" s="196"/>
      <c r="RRV447" s="196"/>
      <c r="RRW447" s="196"/>
      <c r="RRX447" s="196"/>
      <c r="RRY447" s="196"/>
      <c r="RRZ447" s="196"/>
      <c r="RSA447" s="196"/>
      <c r="RSB447" s="196"/>
      <c r="RSC447" s="196"/>
      <c r="RSD447" s="196"/>
      <c r="RSE447" s="196"/>
      <c r="RSF447" s="196"/>
      <c r="RSG447" s="196"/>
      <c r="RSH447" s="196"/>
      <c r="RSI447" s="196"/>
      <c r="RSJ447" s="196"/>
      <c r="RSK447" s="196"/>
      <c r="RSL447" s="196"/>
      <c r="RSM447" s="196"/>
      <c r="RSN447" s="196"/>
      <c r="RSO447" s="196"/>
      <c r="RSP447" s="196"/>
      <c r="RSQ447" s="196"/>
      <c r="RSR447" s="196"/>
      <c r="RSS447" s="196"/>
      <c r="RST447" s="196"/>
      <c r="RSU447" s="196"/>
      <c r="RSV447" s="196"/>
      <c r="RSW447" s="196"/>
      <c r="RSX447" s="196"/>
      <c r="RSY447" s="196"/>
      <c r="RSZ447" s="196"/>
      <c r="RTA447" s="196"/>
      <c r="RTB447" s="196"/>
      <c r="RTC447" s="196"/>
      <c r="RTD447" s="196"/>
      <c r="RTE447" s="196"/>
      <c r="RTF447" s="196"/>
      <c r="RTG447" s="196"/>
      <c r="RTH447" s="196"/>
      <c r="RTI447" s="196"/>
      <c r="RTJ447" s="196"/>
      <c r="RTK447" s="196"/>
      <c r="RTL447" s="196"/>
      <c r="RTM447" s="196"/>
      <c r="RTN447" s="196"/>
      <c r="RTO447" s="196"/>
      <c r="RTP447" s="196"/>
      <c r="RTQ447" s="196"/>
      <c r="RTR447" s="196"/>
      <c r="RTS447" s="196"/>
      <c r="RTT447" s="196"/>
      <c r="RTU447" s="196"/>
      <c r="RTV447" s="196"/>
      <c r="RTW447" s="196"/>
      <c r="RTX447" s="196"/>
      <c r="RTY447" s="196"/>
      <c r="RTZ447" s="196"/>
      <c r="RUA447" s="196"/>
      <c r="RUB447" s="196"/>
      <c r="RUC447" s="196"/>
      <c r="RUD447" s="196"/>
      <c r="RUE447" s="196"/>
      <c r="RUF447" s="196"/>
      <c r="RUG447" s="196"/>
      <c r="RUH447" s="196"/>
      <c r="RUI447" s="196"/>
      <c r="RUJ447" s="196"/>
      <c r="RUK447" s="196"/>
      <c r="RUL447" s="196"/>
      <c r="RUM447" s="196"/>
      <c r="RUN447" s="196"/>
      <c r="RUO447" s="196"/>
      <c r="RUP447" s="196"/>
      <c r="RUQ447" s="196"/>
      <c r="RUR447" s="196"/>
      <c r="RUS447" s="196"/>
      <c r="RUT447" s="196"/>
      <c r="RUU447" s="196"/>
      <c r="RUV447" s="196"/>
      <c r="RUW447" s="196"/>
      <c r="RUX447" s="196"/>
      <c r="RUY447" s="196"/>
      <c r="RUZ447" s="196"/>
      <c r="RVA447" s="196"/>
      <c r="RVB447" s="196"/>
      <c r="RVC447" s="196"/>
      <c r="RVD447" s="196"/>
      <c r="RVE447" s="196"/>
      <c r="RVF447" s="196"/>
      <c r="RVG447" s="196"/>
      <c r="RVH447" s="196"/>
      <c r="RVI447" s="196"/>
      <c r="RVJ447" s="196"/>
      <c r="RVK447" s="196"/>
      <c r="RVL447" s="196"/>
      <c r="RVM447" s="196"/>
      <c r="RVN447" s="196"/>
      <c r="RVO447" s="196"/>
      <c r="RVP447" s="196"/>
      <c r="RVQ447" s="196"/>
      <c r="RVR447" s="196"/>
      <c r="RVS447" s="196"/>
      <c r="RVT447" s="196"/>
      <c r="RVU447" s="196"/>
      <c r="RVV447" s="196"/>
      <c r="RVW447" s="196"/>
      <c r="RVX447" s="196"/>
      <c r="RVY447" s="196"/>
      <c r="RVZ447" s="196"/>
      <c r="RWA447" s="196"/>
      <c r="RWB447" s="196"/>
      <c r="RWC447" s="196"/>
      <c r="RWD447" s="196"/>
      <c r="RWE447" s="196"/>
      <c r="RWF447" s="196"/>
      <c r="RWG447" s="196"/>
      <c r="RWH447" s="196"/>
      <c r="RWI447" s="196"/>
      <c r="RWJ447" s="196"/>
      <c r="RWK447" s="196"/>
      <c r="RWL447" s="196"/>
      <c r="RWM447" s="196"/>
      <c r="RWN447" s="196"/>
      <c r="RWO447" s="196"/>
      <c r="RWP447" s="196"/>
      <c r="RWQ447" s="196"/>
      <c r="RWR447" s="196"/>
      <c r="RWS447" s="196"/>
      <c r="RWT447" s="196"/>
      <c r="RWU447" s="196"/>
      <c r="RWV447" s="196"/>
      <c r="RWW447" s="196"/>
      <c r="RWX447" s="196"/>
      <c r="RWY447" s="196"/>
      <c r="RWZ447" s="196"/>
      <c r="RXA447" s="196"/>
      <c r="RXB447" s="196"/>
      <c r="RXC447" s="196"/>
      <c r="RXD447" s="196"/>
      <c r="RXE447" s="196"/>
      <c r="RXF447" s="196"/>
      <c r="RXG447" s="196"/>
      <c r="RXH447" s="196"/>
      <c r="RXI447" s="196"/>
      <c r="RXJ447" s="196"/>
      <c r="RXK447" s="196"/>
      <c r="RXL447" s="196"/>
      <c r="RXM447" s="196"/>
      <c r="RXN447" s="196"/>
      <c r="RXO447" s="196"/>
      <c r="RXP447" s="196"/>
      <c r="RXQ447" s="196"/>
      <c r="RXR447" s="196"/>
      <c r="RXS447" s="196"/>
      <c r="RXT447" s="196"/>
      <c r="RXU447" s="196"/>
      <c r="RXV447" s="196"/>
      <c r="RXW447" s="196"/>
      <c r="RXX447" s="196"/>
      <c r="RXY447" s="196"/>
      <c r="RXZ447" s="196"/>
      <c r="RYA447" s="196"/>
      <c r="RYB447" s="196"/>
      <c r="RYC447" s="196"/>
      <c r="RYD447" s="196"/>
      <c r="RYE447" s="196"/>
      <c r="RYF447" s="196"/>
      <c r="RYG447" s="196"/>
      <c r="RYH447" s="196"/>
      <c r="RYI447" s="196"/>
      <c r="RYJ447" s="196"/>
      <c r="RYK447" s="196"/>
      <c r="RYL447" s="196"/>
      <c r="RYM447" s="196"/>
      <c r="RYN447" s="196"/>
      <c r="RYO447" s="196"/>
      <c r="RYP447" s="196"/>
      <c r="RYQ447" s="196"/>
      <c r="RYR447" s="196"/>
      <c r="RYS447" s="196"/>
      <c r="RYT447" s="196"/>
      <c r="RYU447" s="196"/>
      <c r="RYV447" s="196"/>
      <c r="RYW447" s="196"/>
      <c r="RYX447" s="196"/>
      <c r="RYY447" s="196"/>
      <c r="RYZ447" s="196"/>
      <c r="RZA447" s="196"/>
      <c r="RZB447" s="196"/>
      <c r="RZC447" s="196"/>
      <c r="RZD447" s="196"/>
      <c r="RZE447" s="196"/>
      <c r="RZF447" s="196"/>
      <c r="RZG447" s="196"/>
      <c r="RZH447" s="196"/>
      <c r="RZI447" s="196"/>
      <c r="RZJ447" s="196"/>
      <c r="RZK447" s="196"/>
      <c r="RZL447" s="196"/>
      <c r="RZM447" s="196"/>
      <c r="RZN447" s="196"/>
      <c r="RZO447" s="196"/>
      <c r="RZP447" s="196"/>
      <c r="RZQ447" s="196"/>
      <c r="RZR447" s="196"/>
      <c r="RZS447" s="196"/>
      <c r="RZT447" s="196"/>
      <c r="RZU447" s="196"/>
      <c r="RZV447" s="196"/>
      <c r="RZW447" s="196"/>
      <c r="RZX447" s="196"/>
      <c r="RZY447" s="196"/>
      <c r="RZZ447" s="196"/>
      <c r="SAA447" s="196"/>
      <c r="SAB447" s="196"/>
      <c r="SAC447" s="196"/>
      <c r="SAD447" s="196"/>
      <c r="SAE447" s="196"/>
      <c r="SAF447" s="196"/>
      <c r="SAG447" s="196"/>
      <c r="SAH447" s="196"/>
      <c r="SAI447" s="196"/>
      <c r="SAJ447" s="196"/>
      <c r="SAK447" s="196"/>
      <c r="SAL447" s="196"/>
      <c r="SAM447" s="196"/>
      <c r="SAN447" s="196"/>
      <c r="SAO447" s="196"/>
      <c r="SAP447" s="196"/>
      <c r="SAQ447" s="196"/>
      <c r="SAR447" s="196"/>
      <c r="SAS447" s="196"/>
      <c r="SAT447" s="196"/>
      <c r="SAU447" s="196"/>
      <c r="SAV447" s="196"/>
      <c r="SAW447" s="196"/>
      <c r="SAX447" s="196"/>
      <c r="SAY447" s="196"/>
      <c r="SAZ447" s="196"/>
      <c r="SBA447" s="196"/>
      <c r="SBB447" s="196"/>
      <c r="SBC447" s="196"/>
      <c r="SBD447" s="196"/>
      <c r="SBE447" s="196"/>
      <c r="SBF447" s="196"/>
      <c r="SBG447" s="196"/>
      <c r="SBH447" s="196"/>
      <c r="SBI447" s="196"/>
      <c r="SBJ447" s="196"/>
      <c r="SBK447" s="196"/>
      <c r="SBL447" s="196"/>
      <c r="SBM447" s="196"/>
      <c r="SBN447" s="196"/>
      <c r="SBO447" s="196"/>
      <c r="SBP447" s="196"/>
      <c r="SBQ447" s="196"/>
      <c r="SBR447" s="196"/>
      <c r="SBS447" s="196"/>
      <c r="SBT447" s="196"/>
      <c r="SBU447" s="196"/>
      <c r="SBV447" s="196"/>
      <c r="SBW447" s="196"/>
      <c r="SBX447" s="196"/>
      <c r="SBY447" s="196"/>
      <c r="SBZ447" s="196"/>
      <c r="SCA447" s="196"/>
      <c r="SCB447" s="196"/>
      <c r="SCC447" s="196"/>
      <c r="SCD447" s="196"/>
      <c r="SCE447" s="196"/>
      <c r="SCF447" s="196"/>
      <c r="SCG447" s="196"/>
      <c r="SCH447" s="196"/>
      <c r="SCI447" s="196"/>
      <c r="SCJ447" s="196"/>
      <c r="SCK447" s="196"/>
      <c r="SCL447" s="196"/>
      <c r="SCM447" s="196"/>
      <c r="SCN447" s="196"/>
      <c r="SCO447" s="196"/>
      <c r="SCP447" s="196"/>
      <c r="SCQ447" s="196"/>
      <c r="SCR447" s="196"/>
      <c r="SCS447" s="196"/>
      <c r="SCT447" s="196"/>
      <c r="SCU447" s="196"/>
      <c r="SCV447" s="196"/>
      <c r="SCW447" s="196"/>
      <c r="SCX447" s="196"/>
      <c r="SCY447" s="196"/>
      <c r="SCZ447" s="196"/>
      <c r="SDA447" s="196"/>
      <c r="SDB447" s="196"/>
      <c r="SDC447" s="196"/>
      <c r="SDD447" s="196"/>
      <c r="SDE447" s="196"/>
      <c r="SDF447" s="196"/>
      <c r="SDG447" s="196"/>
      <c r="SDH447" s="196"/>
      <c r="SDI447" s="196"/>
      <c r="SDJ447" s="196"/>
      <c r="SDK447" s="196"/>
      <c r="SDL447" s="196"/>
      <c r="SDM447" s="196"/>
      <c r="SDN447" s="196"/>
      <c r="SDO447" s="196"/>
      <c r="SDP447" s="196"/>
      <c r="SDQ447" s="196"/>
      <c r="SDR447" s="196"/>
      <c r="SDS447" s="196"/>
      <c r="SDT447" s="196"/>
      <c r="SDU447" s="196"/>
      <c r="SDV447" s="196"/>
      <c r="SDW447" s="196"/>
      <c r="SDX447" s="196"/>
      <c r="SDY447" s="196"/>
      <c r="SDZ447" s="196"/>
      <c r="SEA447" s="196"/>
      <c r="SEB447" s="196"/>
      <c r="SEC447" s="196"/>
      <c r="SED447" s="196"/>
      <c r="SEE447" s="196"/>
      <c r="SEF447" s="196"/>
      <c r="SEG447" s="196"/>
      <c r="SEH447" s="196"/>
      <c r="SEI447" s="196"/>
      <c r="SEJ447" s="196"/>
      <c r="SEK447" s="196"/>
      <c r="SEL447" s="196"/>
      <c r="SEM447" s="196"/>
      <c r="SEN447" s="196"/>
      <c r="SEO447" s="196"/>
      <c r="SEP447" s="196"/>
      <c r="SEQ447" s="196"/>
      <c r="SER447" s="196"/>
      <c r="SES447" s="196"/>
      <c r="SET447" s="196"/>
      <c r="SEU447" s="196"/>
      <c r="SEV447" s="196"/>
      <c r="SEW447" s="196"/>
      <c r="SEX447" s="196"/>
      <c r="SEY447" s="196"/>
      <c r="SEZ447" s="196"/>
      <c r="SFA447" s="196"/>
      <c r="SFB447" s="196"/>
      <c r="SFC447" s="196"/>
      <c r="SFD447" s="196"/>
      <c r="SFE447" s="196"/>
      <c r="SFF447" s="196"/>
      <c r="SFG447" s="196"/>
      <c r="SFH447" s="196"/>
      <c r="SFI447" s="196"/>
      <c r="SFJ447" s="196"/>
      <c r="SFK447" s="196"/>
      <c r="SFL447" s="196"/>
      <c r="SFM447" s="196"/>
      <c r="SFN447" s="196"/>
      <c r="SFO447" s="196"/>
      <c r="SFP447" s="196"/>
      <c r="SFQ447" s="196"/>
      <c r="SFR447" s="196"/>
      <c r="SFS447" s="196"/>
      <c r="SFT447" s="196"/>
      <c r="SFU447" s="196"/>
      <c r="SFV447" s="196"/>
      <c r="SFW447" s="196"/>
      <c r="SFX447" s="196"/>
      <c r="SFY447" s="196"/>
      <c r="SFZ447" s="196"/>
      <c r="SGA447" s="196"/>
      <c r="SGB447" s="196"/>
      <c r="SGC447" s="196"/>
      <c r="SGD447" s="196"/>
      <c r="SGE447" s="196"/>
      <c r="SGF447" s="196"/>
      <c r="SGG447" s="196"/>
      <c r="SGH447" s="196"/>
      <c r="SGI447" s="196"/>
      <c r="SGJ447" s="196"/>
      <c r="SGK447" s="196"/>
      <c r="SGL447" s="196"/>
      <c r="SGM447" s="196"/>
      <c r="SGN447" s="196"/>
      <c r="SGO447" s="196"/>
      <c r="SGP447" s="196"/>
      <c r="SGQ447" s="196"/>
      <c r="SGR447" s="196"/>
      <c r="SGS447" s="196"/>
      <c r="SGT447" s="196"/>
      <c r="SGU447" s="196"/>
      <c r="SGV447" s="196"/>
      <c r="SGW447" s="196"/>
      <c r="SGX447" s="196"/>
      <c r="SGY447" s="196"/>
      <c r="SGZ447" s="196"/>
      <c r="SHA447" s="196"/>
      <c r="SHB447" s="196"/>
      <c r="SHC447" s="196"/>
      <c r="SHD447" s="196"/>
      <c r="SHE447" s="196"/>
      <c r="SHF447" s="196"/>
      <c r="SHG447" s="196"/>
      <c r="SHH447" s="196"/>
      <c r="SHI447" s="196"/>
      <c r="SHJ447" s="196"/>
      <c r="SHK447" s="196"/>
      <c r="SHL447" s="196"/>
      <c r="SHM447" s="196"/>
      <c r="SHN447" s="196"/>
      <c r="SHO447" s="196"/>
      <c r="SHP447" s="196"/>
      <c r="SHQ447" s="196"/>
      <c r="SHR447" s="196"/>
      <c r="SHS447" s="196"/>
      <c r="SHT447" s="196"/>
      <c r="SHU447" s="196"/>
      <c r="SHV447" s="196"/>
      <c r="SHW447" s="196"/>
      <c r="SHX447" s="196"/>
      <c r="SHY447" s="196"/>
      <c r="SHZ447" s="196"/>
      <c r="SIA447" s="196"/>
      <c r="SIB447" s="196"/>
      <c r="SIC447" s="196"/>
      <c r="SID447" s="196"/>
      <c r="SIE447" s="196"/>
      <c r="SIF447" s="196"/>
      <c r="SIG447" s="196"/>
      <c r="SIH447" s="196"/>
      <c r="SII447" s="196"/>
      <c r="SIJ447" s="196"/>
      <c r="SIK447" s="196"/>
      <c r="SIL447" s="196"/>
      <c r="SIM447" s="196"/>
      <c r="SIN447" s="196"/>
      <c r="SIO447" s="196"/>
      <c r="SIP447" s="196"/>
      <c r="SIQ447" s="196"/>
      <c r="SIR447" s="196"/>
      <c r="SIS447" s="196"/>
      <c r="SIT447" s="196"/>
      <c r="SIU447" s="196"/>
      <c r="SIV447" s="196"/>
      <c r="SIW447" s="196"/>
      <c r="SIX447" s="196"/>
      <c r="SIY447" s="196"/>
      <c r="SIZ447" s="196"/>
      <c r="SJA447" s="196"/>
      <c r="SJB447" s="196"/>
      <c r="SJC447" s="196"/>
      <c r="SJD447" s="196"/>
      <c r="SJE447" s="196"/>
      <c r="SJF447" s="196"/>
      <c r="SJG447" s="196"/>
      <c r="SJH447" s="196"/>
      <c r="SJI447" s="196"/>
      <c r="SJJ447" s="196"/>
      <c r="SJK447" s="196"/>
      <c r="SJL447" s="196"/>
      <c r="SJM447" s="196"/>
      <c r="SJN447" s="196"/>
      <c r="SJO447" s="196"/>
      <c r="SJP447" s="196"/>
      <c r="SJQ447" s="196"/>
      <c r="SJR447" s="196"/>
      <c r="SJS447" s="196"/>
      <c r="SJT447" s="196"/>
      <c r="SJU447" s="196"/>
      <c r="SJV447" s="196"/>
      <c r="SJW447" s="196"/>
      <c r="SJX447" s="196"/>
      <c r="SJY447" s="196"/>
      <c r="SJZ447" s="196"/>
      <c r="SKA447" s="196"/>
      <c r="SKB447" s="196"/>
      <c r="SKC447" s="196"/>
      <c r="SKD447" s="196"/>
      <c r="SKE447" s="196"/>
      <c r="SKF447" s="196"/>
      <c r="SKG447" s="196"/>
      <c r="SKH447" s="196"/>
      <c r="SKI447" s="196"/>
      <c r="SKJ447" s="196"/>
      <c r="SKK447" s="196"/>
      <c r="SKL447" s="196"/>
      <c r="SKM447" s="196"/>
      <c r="SKN447" s="196"/>
      <c r="SKO447" s="196"/>
      <c r="SKP447" s="196"/>
      <c r="SKQ447" s="196"/>
      <c r="SKR447" s="196"/>
      <c r="SKS447" s="196"/>
      <c r="SKT447" s="196"/>
      <c r="SKU447" s="196"/>
      <c r="SKV447" s="196"/>
      <c r="SKW447" s="196"/>
      <c r="SKX447" s="196"/>
      <c r="SKY447" s="196"/>
      <c r="SKZ447" s="196"/>
      <c r="SLA447" s="196"/>
      <c r="SLB447" s="196"/>
      <c r="SLC447" s="196"/>
      <c r="SLD447" s="196"/>
      <c r="SLE447" s="196"/>
      <c r="SLF447" s="196"/>
      <c r="SLG447" s="196"/>
      <c r="SLH447" s="196"/>
      <c r="SLI447" s="196"/>
      <c r="SLJ447" s="196"/>
      <c r="SLK447" s="196"/>
      <c r="SLL447" s="196"/>
      <c r="SLM447" s="196"/>
      <c r="SLN447" s="196"/>
      <c r="SLO447" s="196"/>
      <c r="SLP447" s="196"/>
      <c r="SLQ447" s="196"/>
      <c r="SLR447" s="196"/>
      <c r="SLS447" s="196"/>
      <c r="SLT447" s="196"/>
      <c r="SLU447" s="196"/>
      <c r="SLV447" s="196"/>
      <c r="SLW447" s="196"/>
      <c r="SLX447" s="196"/>
      <c r="SLY447" s="196"/>
      <c r="SLZ447" s="196"/>
      <c r="SMA447" s="196"/>
      <c r="SMB447" s="196"/>
      <c r="SMC447" s="196"/>
      <c r="SMD447" s="196"/>
      <c r="SME447" s="196"/>
      <c r="SMF447" s="196"/>
      <c r="SMG447" s="196"/>
      <c r="SMH447" s="196"/>
      <c r="SMI447" s="196"/>
      <c r="SMJ447" s="196"/>
      <c r="SMK447" s="196"/>
      <c r="SML447" s="196"/>
      <c r="SMM447" s="196"/>
      <c r="SMN447" s="196"/>
      <c r="SMO447" s="196"/>
      <c r="SMP447" s="196"/>
      <c r="SMQ447" s="196"/>
      <c r="SMR447" s="196"/>
      <c r="SMS447" s="196"/>
      <c r="SMT447" s="196"/>
      <c r="SMU447" s="196"/>
      <c r="SMV447" s="196"/>
      <c r="SMW447" s="196"/>
      <c r="SMX447" s="196"/>
      <c r="SMY447" s="196"/>
      <c r="SMZ447" s="196"/>
      <c r="SNA447" s="196"/>
      <c r="SNB447" s="196"/>
      <c r="SNC447" s="196"/>
      <c r="SND447" s="196"/>
      <c r="SNE447" s="196"/>
      <c r="SNF447" s="196"/>
      <c r="SNG447" s="196"/>
      <c r="SNH447" s="196"/>
      <c r="SNI447" s="196"/>
      <c r="SNJ447" s="196"/>
      <c r="SNK447" s="196"/>
      <c r="SNL447" s="196"/>
      <c r="SNM447" s="196"/>
      <c r="SNN447" s="196"/>
      <c r="SNO447" s="196"/>
      <c r="SNP447" s="196"/>
      <c r="SNQ447" s="196"/>
      <c r="SNR447" s="196"/>
      <c r="SNS447" s="196"/>
      <c r="SNT447" s="196"/>
      <c r="SNU447" s="196"/>
      <c r="SNV447" s="196"/>
      <c r="SNW447" s="196"/>
      <c r="SNX447" s="196"/>
      <c r="SNY447" s="196"/>
      <c r="SNZ447" s="196"/>
      <c r="SOA447" s="196"/>
      <c r="SOB447" s="196"/>
      <c r="SOC447" s="196"/>
      <c r="SOD447" s="196"/>
      <c r="SOE447" s="196"/>
      <c r="SOF447" s="196"/>
      <c r="SOG447" s="196"/>
      <c r="SOH447" s="196"/>
      <c r="SOI447" s="196"/>
      <c r="SOJ447" s="196"/>
      <c r="SOK447" s="196"/>
      <c r="SOL447" s="196"/>
      <c r="SOM447" s="196"/>
      <c r="SON447" s="196"/>
      <c r="SOO447" s="196"/>
      <c r="SOP447" s="196"/>
      <c r="SOQ447" s="196"/>
      <c r="SOR447" s="196"/>
      <c r="SOS447" s="196"/>
      <c r="SOT447" s="196"/>
      <c r="SOU447" s="196"/>
      <c r="SOV447" s="196"/>
      <c r="SOW447" s="196"/>
      <c r="SOX447" s="196"/>
      <c r="SOY447" s="196"/>
      <c r="SOZ447" s="196"/>
      <c r="SPA447" s="196"/>
      <c r="SPB447" s="196"/>
      <c r="SPC447" s="196"/>
      <c r="SPD447" s="196"/>
      <c r="SPE447" s="196"/>
      <c r="SPF447" s="196"/>
      <c r="SPG447" s="196"/>
      <c r="SPH447" s="196"/>
      <c r="SPI447" s="196"/>
      <c r="SPJ447" s="196"/>
      <c r="SPK447" s="196"/>
      <c r="SPL447" s="196"/>
      <c r="SPM447" s="196"/>
      <c r="SPN447" s="196"/>
      <c r="SPO447" s="196"/>
      <c r="SPP447" s="196"/>
      <c r="SPQ447" s="196"/>
      <c r="SPR447" s="196"/>
      <c r="SPS447" s="196"/>
      <c r="SPT447" s="196"/>
      <c r="SPU447" s="196"/>
      <c r="SPV447" s="196"/>
      <c r="SPW447" s="196"/>
      <c r="SPX447" s="196"/>
      <c r="SPY447" s="196"/>
      <c r="SPZ447" s="196"/>
      <c r="SQA447" s="196"/>
      <c r="SQB447" s="196"/>
      <c r="SQC447" s="196"/>
      <c r="SQD447" s="196"/>
      <c r="SQE447" s="196"/>
      <c r="SQF447" s="196"/>
      <c r="SQG447" s="196"/>
      <c r="SQH447" s="196"/>
      <c r="SQI447" s="196"/>
      <c r="SQJ447" s="196"/>
      <c r="SQK447" s="196"/>
      <c r="SQL447" s="196"/>
      <c r="SQM447" s="196"/>
      <c r="SQN447" s="196"/>
      <c r="SQO447" s="196"/>
      <c r="SQP447" s="196"/>
      <c r="SQQ447" s="196"/>
      <c r="SQR447" s="196"/>
      <c r="SQS447" s="196"/>
      <c r="SQT447" s="196"/>
      <c r="SQU447" s="196"/>
      <c r="SQV447" s="196"/>
      <c r="SQW447" s="196"/>
      <c r="SQX447" s="196"/>
      <c r="SQY447" s="196"/>
      <c r="SQZ447" s="196"/>
      <c r="SRA447" s="196"/>
      <c r="SRB447" s="196"/>
      <c r="SRC447" s="196"/>
      <c r="SRD447" s="196"/>
      <c r="SRE447" s="196"/>
      <c r="SRF447" s="196"/>
      <c r="SRG447" s="196"/>
      <c r="SRH447" s="196"/>
      <c r="SRI447" s="196"/>
      <c r="SRJ447" s="196"/>
      <c r="SRK447" s="196"/>
      <c r="SRL447" s="196"/>
      <c r="SRM447" s="196"/>
      <c r="SRN447" s="196"/>
      <c r="SRO447" s="196"/>
      <c r="SRP447" s="196"/>
      <c r="SRQ447" s="196"/>
      <c r="SRR447" s="196"/>
      <c r="SRS447" s="196"/>
      <c r="SRT447" s="196"/>
      <c r="SRU447" s="196"/>
      <c r="SRV447" s="196"/>
      <c r="SRW447" s="196"/>
      <c r="SRX447" s="196"/>
      <c r="SRY447" s="196"/>
      <c r="SRZ447" s="196"/>
      <c r="SSA447" s="196"/>
      <c r="SSB447" s="196"/>
      <c r="SSC447" s="196"/>
      <c r="SSD447" s="196"/>
      <c r="SSE447" s="196"/>
      <c r="SSF447" s="196"/>
      <c r="SSG447" s="196"/>
      <c r="SSH447" s="196"/>
      <c r="SSI447" s="196"/>
      <c r="SSJ447" s="196"/>
      <c r="SSK447" s="196"/>
      <c r="SSL447" s="196"/>
      <c r="SSM447" s="196"/>
      <c r="SSN447" s="196"/>
      <c r="SSO447" s="196"/>
      <c r="SSP447" s="196"/>
      <c r="SSQ447" s="196"/>
      <c r="SSR447" s="196"/>
      <c r="SSS447" s="196"/>
      <c r="SST447" s="196"/>
      <c r="SSU447" s="196"/>
      <c r="SSV447" s="196"/>
      <c r="SSW447" s="196"/>
      <c r="SSX447" s="196"/>
      <c r="SSY447" s="196"/>
      <c r="SSZ447" s="196"/>
      <c r="STA447" s="196"/>
      <c r="STB447" s="196"/>
      <c r="STC447" s="196"/>
      <c r="STD447" s="196"/>
      <c r="STE447" s="196"/>
      <c r="STF447" s="196"/>
      <c r="STG447" s="196"/>
      <c r="STH447" s="196"/>
      <c r="STI447" s="196"/>
      <c r="STJ447" s="196"/>
      <c r="STK447" s="196"/>
      <c r="STL447" s="196"/>
      <c r="STM447" s="196"/>
      <c r="STN447" s="196"/>
      <c r="STO447" s="196"/>
      <c r="STP447" s="196"/>
      <c r="STQ447" s="196"/>
      <c r="STR447" s="196"/>
      <c r="STS447" s="196"/>
      <c r="STT447" s="196"/>
      <c r="STU447" s="196"/>
      <c r="STV447" s="196"/>
      <c r="STW447" s="196"/>
      <c r="STX447" s="196"/>
      <c r="STY447" s="196"/>
      <c r="STZ447" s="196"/>
      <c r="SUA447" s="196"/>
      <c r="SUB447" s="196"/>
      <c r="SUC447" s="196"/>
      <c r="SUD447" s="196"/>
      <c r="SUE447" s="196"/>
      <c r="SUF447" s="196"/>
      <c r="SUG447" s="196"/>
      <c r="SUH447" s="196"/>
      <c r="SUI447" s="196"/>
      <c r="SUJ447" s="196"/>
      <c r="SUK447" s="196"/>
      <c r="SUL447" s="196"/>
      <c r="SUM447" s="196"/>
      <c r="SUN447" s="196"/>
      <c r="SUO447" s="196"/>
      <c r="SUP447" s="196"/>
      <c r="SUQ447" s="196"/>
      <c r="SUR447" s="196"/>
      <c r="SUS447" s="196"/>
      <c r="SUT447" s="196"/>
      <c r="SUU447" s="196"/>
      <c r="SUV447" s="196"/>
      <c r="SUW447" s="196"/>
      <c r="SUX447" s="196"/>
      <c r="SUY447" s="196"/>
      <c r="SUZ447" s="196"/>
      <c r="SVA447" s="196"/>
      <c r="SVB447" s="196"/>
      <c r="SVC447" s="196"/>
      <c r="SVD447" s="196"/>
      <c r="SVE447" s="196"/>
      <c r="SVF447" s="196"/>
      <c r="SVG447" s="196"/>
      <c r="SVH447" s="196"/>
      <c r="SVI447" s="196"/>
      <c r="SVJ447" s="196"/>
      <c r="SVK447" s="196"/>
      <c r="SVL447" s="196"/>
      <c r="SVM447" s="196"/>
      <c r="SVN447" s="196"/>
      <c r="SVO447" s="196"/>
      <c r="SVP447" s="196"/>
      <c r="SVQ447" s="196"/>
      <c r="SVR447" s="196"/>
      <c r="SVS447" s="196"/>
      <c r="SVT447" s="196"/>
      <c r="SVU447" s="196"/>
      <c r="SVV447" s="196"/>
      <c r="SVW447" s="196"/>
      <c r="SVX447" s="196"/>
      <c r="SVY447" s="196"/>
      <c r="SVZ447" s="196"/>
      <c r="SWA447" s="196"/>
      <c r="SWB447" s="196"/>
      <c r="SWC447" s="196"/>
      <c r="SWD447" s="196"/>
      <c r="SWE447" s="196"/>
      <c r="SWF447" s="196"/>
      <c r="SWG447" s="196"/>
      <c r="SWH447" s="196"/>
      <c r="SWI447" s="196"/>
      <c r="SWJ447" s="196"/>
      <c r="SWK447" s="196"/>
      <c r="SWL447" s="196"/>
      <c r="SWM447" s="196"/>
      <c r="SWN447" s="196"/>
      <c r="SWO447" s="196"/>
      <c r="SWP447" s="196"/>
      <c r="SWQ447" s="196"/>
      <c r="SWR447" s="196"/>
      <c r="SWS447" s="196"/>
      <c r="SWT447" s="196"/>
      <c r="SWU447" s="196"/>
      <c r="SWV447" s="196"/>
      <c r="SWW447" s="196"/>
      <c r="SWX447" s="196"/>
      <c r="SWY447" s="196"/>
      <c r="SWZ447" s="196"/>
      <c r="SXA447" s="196"/>
      <c r="SXB447" s="196"/>
      <c r="SXC447" s="196"/>
      <c r="SXD447" s="196"/>
      <c r="SXE447" s="196"/>
      <c r="SXF447" s="196"/>
      <c r="SXG447" s="196"/>
      <c r="SXH447" s="196"/>
      <c r="SXI447" s="196"/>
      <c r="SXJ447" s="196"/>
      <c r="SXK447" s="196"/>
      <c r="SXL447" s="196"/>
      <c r="SXM447" s="196"/>
      <c r="SXN447" s="196"/>
      <c r="SXO447" s="196"/>
      <c r="SXP447" s="196"/>
      <c r="SXQ447" s="196"/>
      <c r="SXR447" s="196"/>
      <c r="SXS447" s="196"/>
      <c r="SXT447" s="196"/>
      <c r="SXU447" s="196"/>
      <c r="SXV447" s="196"/>
      <c r="SXW447" s="196"/>
      <c r="SXX447" s="196"/>
      <c r="SXY447" s="196"/>
      <c r="SXZ447" s="196"/>
      <c r="SYA447" s="196"/>
      <c r="SYB447" s="196"/>
      <c r="SYC447" s="196"/>
      <c r="SYD447" s="196"/>
      <c r="SYE447" s="196"/>
      <c r="SYF447" s="196"/>
      <c r="SYG447" s="196"/>
      <c r="SYH447" s="196"/>
      <c r="SYI447" s="196"/>
      <c r="SYJ447" s="196"/>
      <c r="SYK447" s="196"/>
      <c r="SYL447" s="196"/>
      <c r="SYM447" s="196"/>
      <c r="SYN447" s="196"/>
      <c r="SYO447" s="196"/>
      <c r="SYP447" s="196"/>
      <c r="SYQ447" s="196"/>
      <c r="SYR447" s="196"/>
      <c r="SYS447" s="196"/>
      <c r="SYT447" s="196"/>
      <c r="SYU447" s="196"/>
      <c r="SYV447" s="196"/>
      <c r="SYW447" s="196"/>
      <c r="SYX447" s="196"/>
      <c r="SYY447" s="196"/>
      <c r="SYZ447" s="196"/>
      <c r="SZA447" s="196"/>
      <c r="SZB447" s="196"/>
      <c r="SZC447" s="196"/>
      <c r="SZD447" s="196"/>
      <c r="SZE447" s="196"/>
      <c r="SZF447" s="196"/>
      <c r="SZG447" s="196"/>
      <c r="SZH447" s="196"/>
      <c r="SZI447" s="196"/>
      <c r="SZJ447" s="196"/>
      <c r="SZK447" s="196"/>
      <c r="SZL447" s="196"/>
      <c r="SZM447" s="196"/>
      <c r="SZN447" s="196"/>
      <c r="SZO447" s="196"/>
      <c r="SZP447" s="196"/>
      <c r="SZQ447" s="196"/>
      <c r="SZR447" s="196"/>
      <c r="SZS447" s="196"/>
      <c r="SZT447" s="196"/>
      <c r="SZU447" s="196"/>
      <c r="SZV447" s="196"/>
      <c r="SZW447" s="196"/>
      <c r="SZX447" s="196"/>
      <c r="SZY447" s="196"/>
      <c r="SZZ447" s="196"/>
      <c r="TAA447" s="196"/>
      <c r="TAB447" s="196"/>
      <c r="TAC447" s="196"/>
      <c r="TAD447" s="196"/>
      <c r="TAE447" s="196"/>
      <c r="TAF447" s="196"/>
      <c r="TAG447" s="196"/>
      <c r="TAH447" s="196"/>
      <c r="TAI447" s="196"/>
      <c r="TAJ447" s="196"/>
      <c r="TAK447" s="196"/>
      <c r="TAL447" s="196"/>
      <c r="TAM447" s="196"/>
      <c r="TAN447" s="196"/>
      <c r="TAO447" s="196"/>
      <c r="TAP447" s="196"/>
      <c r="TAQ447" s="196"/>
      <c r="TAR447" s="196"/>
      <c r="TAS447" s="196"/>
      <c r="TAT447" s="196"/>
      <c r="TAU447" s="196"/>
      <c r="TAV447" s="196"/>
      <c r="TAW447" s="196"/>
      <c r="TAX447" s="196"/>
      <c r="TAY447" s="196"/>
      <c r="TAZ447" s="196"/>
      <c r="TBA447" s="196"/>
      <c r="TBB447" s="196"/>
      <c r="TBC447" s="196"/>
      <c r="TBD447" s="196"/>
      <c r="TBE447" s="196"/>
      <c r="TBF447" s="196"/>
      <c r="TBG447" s="196"/>
      <c r="TBH447" s="196"/>
      <c r="TBI447" s="196"/>
      <c r="TBJ447" s="196"/>
      <c r="TBK447" s="196"/>
      <c r="TBL447" s="196"/>
      <c r="TBM447" s="196"/>
      <c r="TBN447" s="196"/>
      <c r="TBO447" s="196"/>
      <c r="TBP447" s="196"/>
      <c r="TBQ447" s="196"/>
      <c r="TBR447" s="196"/>
      <c r="TBS447" s="196"/>
      <c r="TBT447" s="196"/>
      <c r="TBU447" s="196"/>
      <c r="TBV447" s="196"/>
      <c r="TBW447" s="196"/>
      <c r="TBX447" s="196"/>
      <c r="TBY447" s="196"/>
      <c r="TBZ447" s="196"/>
      <c r="TCA447" s="196"/>
      <c r="TCB447" s="196"/>
      <c r="TCC447" s="196"/>
      <c r="TCD447" s="196"/>
      <c r="TCE447" s="196"/>
      <c r="TCF447" s="196"/>
      <c r="TCG447" s="196"/>
      <c r="TCH447" s="196"/>
      <c r="TCI447" s="196"/>
      <c r="TCJ447" s="196"/>
      <c r="TCK447" s="196"/>
      <c r="TCL447" s="196"/>
      <c r="TCM447" s="196"/>
      <c r="TCN447" s="196"/>
      <c r="TCO447" s="196"/>
      <c r="TCP447" s="196"/>
      <c r="TCQ447" s="196"/>
      <c r="TCR447" s="196"/>
      <c r="TCS447" s="196"/>
      <c r="TCT447" s="196"/>
      <c r="TCU447" s="196"/>
      <c r="TCV447" s="196"/>
      <c r="TCW447" s="196"/>
      <c r="TCX447" s="196"/>
      <c r="TCY447" s="196"/>
      <c r="TCZ447" s="196"/>
      <c r="TDA447" s="196"/>
      <c r="TDB447" s="196"/>
      <c r="TDC447" s="196"/>
      <c r="TDD447" s="196"/>
      <c r="TDE447" s="196"/>
      <c r="TDF447" s="196"/>
      <c r="TDG447" s="196"/>
      <c r="TDH447" s="196"/>
      <c r="TDI447" s="196"/>
      <c r="TDJ447" s="196"/>
      <c r="TDK447" s="196"/>
      <c r="TDL447" s="196"/>
      <c r="TDM447" s="196"/>
      <c r="TDN447" s="196"/>
      <c r="TDO447" s="196"/>
      <c r="TDP447" s="196"/>
      <c r="TDQ447" s="196"/>
      <c r="TDR447" s="196"/>
      <c r="TDS447" s="196"/>
      <c r="TDT447" s="196"/>
      <c r="TDU447" s="196"/>
      <c r="TDV447" s="196"/>
      <c r="TDW447" s="196"/>
      <c r="TDX447" s="196"/>
      <c r="TDY447" s="196"/>
      <c r="TDZ447" s="196"/>
      <c r="TEA447" s="196"/>
      <c r="TEB447" s="196"/>
      <c r="TEC447" s="196"/>
      <c r="TED447" s="196"/>
      <c r="TEE447" s="196"/>
      <c r="TEF447" s="196"/>
      <c r="TEG447" s="196"/>
      <c r="TEH447" s="196"/>
      <c r="TEI447" s="196"/>
      <c r="TEJ447" s="196"/>
      <c r="TEK447" s="196"/>
      <c r="TEL447" s="196"/>
      <c r="TEM447" s="196"/>
      <c r="TEN447" s="196"/>
      <c r="TEO447" s="196"/>
      <c r="TEP447" s="196"/>
      <c r="TEQ447" s="196"/>
      <c r="TER447" s="196"/>
      <c r="TES447" s="196"/>
      <c r="TET447" s="196"/>
      <c r="TEU447" s="196"/>
      <c r="TEV447" s="196"/>
      <c r="TEW447" s="196"/>
      <c r="TEX447" s="196"/>
      <c r="TEY447" s="196"/>
      <c r="TEZ447" s="196"/>
      <c r="TFA447" s="196"/>
      <c r="TFB447" s="196"/>
      <c r="TFC447" s="196"/>
      <c r="TFD447" s="196"/>
      <c r="TFE447" s="196"/>
      <c r="TFF447" s="196"/>
      <c r="TFG447" s="196"/>
      <c r="TFH447" s="196"/>
      <c r="TFI447" s="196"/>
      <c r="TFJ447" s="196"/>
      <c r="TFK447" s="196"/>
      <c r="TFL447" s="196"/>
      <c r="TFM447" s="196"/>
      <c r="TFN447" s="196"/>
      <c r="TFO447" s="196"/>
      <c r="TFP447" s="196"/>
      <c r="TFQ447" s="196"/>
      <c r="TFR447" s="196"/>
      <c r="TFS447" s="196"/>
      <c r="TFT447" s="196"/>
      <c r="TFU447" s="196"/>
      <c r="TFV447" s="196"/>
      <c r="TFW447" s="196"/>
      <c r="TFX447" s="196"/>
      <c r="TFY447" s="196"/>
      <c r="TFZ447" s="196"/>
      <c r="TGA447" s="196"/>
      <c r="TGB447" s="196"/>
      <c r="TGC447" s="196"/>
      <c r="TGD447" s="196"/>
      <c r="TGE447" s="196"/>
      <c r="TGF447" s="196"/>
      <c r="TGG447" s="196"/>
      <c r="TGH447" s="196"/>
      <c r="TGI447" s="196"/>
      <c r="TGJ447" s="196"/>
      <c r="TGK447" s="196"/>
      <c r="TGL447" s="196"/>
      <c r="TGM447" s="196"/>
      <c r="TGN447" s="196"/>
      <c r="TGO447" s="196"/>
      <c r="TGP447" s="196"/>
      <c r="TGQ447" s="196"/>
      <c r="TGR447" s="196"/>
      <c r="TGS447" s="196"/>
      <c r="TGT447" s="196"/>
      <c r="TGU447" s="196"/>
      <c r="TGV447" s="196"/>
      <c r="TGW447" s="196"/>
      <c r="TGX447" s="196"/>
      <c r="TGY447" s="196"/>
      <c r="TGZ447" s="196"/>
      <c r="THA447" s="196"/>
      <c r="THB447" s="196"/>
      <c r="THC447" s="196"/>
      <c r="THD447" s="196"/>
      <c r="THE447" s="196"/>
      <c r="THF447" s="196"/>
      <c r="THG447" s="196"/>
      <c r="THH447" s="196"/>
      <c r="THI447" s="196"/>
      <c r="THJ447" s="196"/>
      <c r="THK447" s="196"/>
      <c r="THL447" s="196"/>
      <c r="THM447" s="196"/>
      <c r="THN447" s="196"/>
      <c r="THO447" s="196"/>
      <c r="THP447" s="196"/>
      <c r="THQ447" s="196"/>
      <c r="THR447" s="196"/>
      <c r="THS447" s="196"/>
      <c r="THT447" s="196"/>
      <c r="THU447" s="196"/>
      <c r="THV447" s="196"/>
      <c r="THW447" s="196"/>
      <c r="THX447" s="196"/>
      <c r="THY447" s="196"/>
      <c r="THZ447" s="196"/>
      <c r="TIA447" s="196"/>
      <c r="TIB447" s="196"/>
      <c r="TIC447" s="196"/>
      <c r="TID447" s="196"/>
      <c r="TIE447" s="196"/>
      <c r="TIF447" s="196"/>
      <c r="TIG447" s="196"/>
      <c r="TIH447" s="196"/>
      <c r="TII447" s="196"/>
      <c r="TIJ447" s="196"/>
      <c r="TIK447" s="196"/>
      <c r="TIL447" s="196"/>
      <c r="TIM447" s="196"/>
      <c r="TIN447" s="196"/>
      <c r="TIO447" s="196"/>
      <c r="TIP447" s="196"/>
      <c r="TIQ447" s="196"/>
      <c r="TIR447" s="196"/>
      <c r="TIS447" s="196"/>
      <c r="TIT447" s="196"/>
      <c r="TIU447" s="196"/>
      <c r="TIV447" s="196"/>
      <c r="TIW447" s="196"/>
      <c r="TIX447" s="196"/>
      <c r="TIY447" s="196"/>
      <c r="TIZ447" s="196"/>
      <c r="TJA447" s="196"/>
      <c r="TJB447" s="196"/>
      <c r="TJC447" s="196"/>
      <c r="TJD447" s="196"/>
      <c r="TJE447" s="196"/>
      <c r="TJF447" s="196"/>
      <c r="TJG447" s="196"/>
      <c r="TJH447" s="196"/>
      <c r="TJI447" s="196"/>
      <c r="TJJ447" s="196"/>
      <c r="TJK447" s="196"/>
      <c r="TJL447" s="196"/>
      <c r="TJM447" s="196"/>
      <c r="TJN447" s="196"/>
      <c r="TJO447" s="196"/>
      <c r="TJP447" s="196"/>
      <c r="TJQ447" s="196"/>
      <c r="TJR447" s="196"/>
      <c r="TJS447" s="196"/>
      <c r="TJT447" s="196"/>
      <c r="TJU447" s="196"/>
      <c r="TJV447" s="196"/>
      <c r="TJW447" s="196"/>
      <c r="TJX447" s="196"/>
      <c r="TJY447" s="196"/>
      <c r="TJZ447" s="196"/>
      <c r="TKA447" s="196"/>
      <c r="TKB447" s="196"/>
      <c r="TKC447" s="196"/>
      <c r="TKD447" s="196"/>
      <c r="TKE447" s="196"/>
      <c r="TKF447" s="196"/>
      <c r="TKG447" s="196"/>
      <c r="TKH447" s="196"/>
      <c r="TKI447" s="196"/>
      <c r="TKJ447" s="196"/>
      <c r="TKK447" s="196"/>
      <c r="TKL447" s="196"/>
      <c r="TKM447" s="196"/>
      <c r="TKN447" s="196"/>
      <c r="TKO447" s="196"/>
      <c r="TKP447" s="196"/>
      <c r="TKQ447" s="196"/>
      <c r="TKR447" s="196"/>
      <c r="TKS447" s="196"/>
      <c r="TKT447" s="196"/>
      <c r="TKU447" s="196"/>
      <c r="TKV447" s="196"/>
      <c r="TKW447" s="196"/>
      <c r="TKX447" s="196"/>
      <c r="TKY447" s="196"/>
      <c r="TKZ447" s="196"/>
      <c r="TLA447" s="196"/>
      <c r="TLB447" s="196"/>
      <c r="TLC447" s="196"/>
      <c r="TLD447" s="196"/>
      <c r="TLE447" s="196"/>
      <c r="TLF447" s="196"/>
      <c r="TLG447" s="196"/>
      <c r="TLH447" s="196"/>
      <c r="TLI447" s="196"/>
      <c r="TLJ447" s="196"/>
      <c r="TLK447" s="196"/>
      <c r="TLL447" s="196"/>
      <c r="TLM447" s="196"/>
      <c r="TLN447" s="196"/>
      <c r="TLO447" s="196"/>
      <c r="TLP447" s="196"/>
      <c r="TLQ447" s="196"/>
      <c r="TLR447" s="196"/>
      <c r="TLS447" s="196"/>
      <c r="TLT447" s="196"/>
      <c r="TLU447" s="196"/>
      <c r="TLV447" s="196"/>
      <c r="TLW447" s="196"/>
      <c r="TLX447" s="196"/>
      <c r="TLY447" s="196"/>
      <c r="TLZ447" s="196"/>
      <c r="TMA447" s="196"/>
      <c r="TMB447" s="196"/>
      <c r="TMC447" s="196"/>
      <c r="TMD447" s="196"/>
      <c r="TME447" s="196"/>
      <c r="TMF447" s="196"/>
      <c r="TMG447" s="196"/>
      <c r="TMH447" s="196"/>
      <c r="TMI447" s="196"/>
      <c r="TMJ447" s="196"/>
      <c r="TMK447" s="196"/>
      <c r="TML447" s="196"/>
      <c r="TMM447" s="196"/>
      <c r="TMN447" s="196"/>
      <c r="TMO447" s="196"/>
      <c r="TMP447" s="196"/>
      <c r="TMQ447" s="196"/>
      <c r="TMR447" s="196"/>
      <c r="TMS447" s="196"/>
      <c r="TMT447" s="196"/>
      <c r="TMU447" s="196"/>
      <c r="TMV447" s="196"/>
      <c r="TMW447" s="196"/>
      <c r="TMX447" s="196"/>
      <c r="TMY447" s="196"/>
      <c r="TMZ447" s="196"/>
      <c r="TNA447" s="196"/>
      <c r="TNB447" s="196"/>
      <c r="TNC447" s="196"/>
      <c r="TND447" s="196"/>
      <c r="TNE447" s="196"/>
      <c r="TNF447" s="196"/>
      <c r="TNG447" s="196"/>
      <c r="TNH447" s="196"/>
      <c r="TNI447" s="196"/>
      <c r="TNJ447" s="196"/>
      <c r="TNK447" s="196"/>
      <c r="TNL447" s="196"/>
      <c r="TNM447" s="196"/>
      <c r="TNN447" s="196"/>
      <c r="TNO447" s="196"/>
      <c r="TNP447" s="196"/>
      <c r="TNQ447" s="196"/>
      <c r="TNR447" s="196"/>
      <c r="TNS447" s="196"/>
      <c r="TNT447" s="196"/>
      <c r="TNU447" s="196"/>
      <c r="TNV447" s="196"/>
      <c r="TNW447" s="196"/>
      <c r="TNX447" s="196"/>
      <c r="TNY447" s="196"/>
      <c r="TNZ447" s="196"/>
      <c r="TOA447" s="196"/>
      <c r="TOB447" s="196"/>
      <c r="TOC447" s="196"/>
      <c r="TOD447" s="196"/>
      <c r="TOE447" s="196"/>
      <c r="TOF447" s="196"/>
      <c r="TOG447" s="196"/>
      <c r="TOH447" s="196"/>
      <c r="TOI447" s="196"/>
      <c r="TOJ447" s="196"/>
      <c r="TOK447" s="196"/>
      <c r="TOL447" s="196"/>
      <c r="TOM447" s="196"/>
      <c r="TON447" s="196"/>
      <c r="TOO447" s="196"/>
      <c r="TOP447" s="196"/>
      <c r="TOQ447" s="196"/>
      <c r="TOR447" s="196"/>
      <c r="TOS447" s="196"/>
      <c r="TOT447" s="196"/>
      <c r="TOU447" s="196"/>
      <c r="TOV447" s="196"/>
      <c r="TOW447" s="196"/>
      <c r="TOX447" s="196"/>
      <c r="TOY447" s="196"/>
      <c r="TOZ447" s="196"/>
      <c r="TPA447" s="196"/>
      <c r="TPB447" s="196"/>
      <c r="TPC447" s="196"/>
      <c r="TPD447" s="196"/>
      <c r="TPE447" s="196"/>
      <c r="TPF447" s="196"/>
      <c r="TPG447" s="196"/>
      <c r="TPH447" s="196"/>
      <c r="TPI447" s="196"/>
      <c r="TPJ447" s="196"/>
      <c r="TPK447" s="196"/>
      <c r="TPL447" s="196"/>
      <c r="TPM447" s="196"/>
      <c r="TPN447" s="196"/>
      <c r="TPO447" s="196"/>
      <c r="TPP447" s="196"/>
      <c r="TPQ447" s="196"/>
      <c r="TPR447" s="196"/>
      <c r="TPS447" s="196"/>
      <c r="TPT447" s="196"/>
      <c r="TPU447" s="196"/>
      <c r="TPV447" s="196"/>
      <c r="TPW447" s="196"/>
      <c r="TPX447" s="196"/>
      <c r="TPY447" s="196"/>
      <c r="TPZ447" s="196"/>
      <c r="TQA447" s="196"/>
      <c r="TQB447" s="196"/>
      <c r="TQC447" s="196"/>
      <c r="TQD447" s="196"/>
      <c r="TQE447" s="196"/>
      <c r="TQF447" s="196"/>
      <c r="TQG447" s="196"/>
      <c r="TQH447" s="196"/>
      <c r="TQI447" s="196"/>
      <c r="TQJ447" s="196"/>
      <c r="TQK447" s="196"/>
      <c r="TQL447" s="196"/>
      <c r="TQM447" s="196"/>
      <c r="TQN447" s="196"/>
      <c r="TQO447" s="196"/>
      <c r="TQP447" s="196"/>
      <c r="TQQ447" s="196"/>
      <c r="TQR447" s="196"/>
      <c r="TQS447" s="196"/>
      <c r="TQT447" s="196"/>
      <c r="TQU447" s="196"/>
      <c r="TQV447" s="196"/>
      <c r="TQW447" s="196"/>
      <c r="TQX447" s="196"/>
      <c r="TQY447" s="196"/>
      <c r="TQZ447" s="196"/>
      <c r="TRA447" s="196"/>
      <c r="TRB447" s="196"/>
      <c r="TRC447" s="196"/>
      <c r="TRD447" s="196"/>
      <c r="TRE447" s="196"/>
      <c r="TRF447" s="196"/>
      <c r="TRG447" s="196"/>
      <c r="TRH447" s="196"/>
      <c r="TRI447" s="196"/>
      <c r="TRJ447" s="196"/>
      <c r="TRK447" s="196"/>
      <c r="TRL447" s="196"/>
      <c r="TRM447" s="196"/>
      <c r="TRN447" s="196"/>
      <c r="TRO447" s="196"/>
      <c r="TRP447" s="196"/>
      <c r="TRQ447" s="196"/>
      <c r="TRR447" s="196"/>
      <c r="TRS447" s="196"/>
      <c r="TRT447" s="196"/>
      <c r="TRU447" s="196"/>
      <c r="TRV447" s="196"/>
      <c r="TRW447" s="196"/>
      <c r="TRX447" s="196"/>
      <c r="TRY447" s="196"/>
      <c r="TRZ447" s="196"/>
      <c r="TSA447" s="196"/>
      <c r="TSB447" s="196"/>
      <c r="TSC447" s="196"/>
      <c r="TSD447" s="196"/>
      <c r="TSE447" s="196"/>
      <c r="TSF447" s="196"/>
      <c r="TSG447" s="196"/>
      <c r="TSH447" s="196"/>
      <c r="TSI447" s="196"/>
      <c r="TSJ447" s="196"/>
      <c r="TSK447" s="196"/>
      <c r="TSL447" s="196"/>
      <c r="TSM447" s="196"/>
      <c r="TSN447" s="196"/>
      <c r="TSO447" s="196"/>
      <c r="TSP447" s="196"/>
      <c r="TSQ447" s="196"/>
      <c r="TSR447" s="196"/>
      <c r="TSS447" s="196"/>
      <c r="TST447" s="196"/>
      <c r="TSU447" s="196"/>
      <c r="TSV447" s="196"/>
      <c r="TSW447" s="196"/>
      <c r="TSX447" s="196"/>
      <c r="TSY447" s="196"/>
      <c r="TSZ447" s="196"/>
      <c r="TTA447" s="196"/>
      <c r="TTB447" s="196"/>
      <c r="TTC447" s="196"/>
      <c r="TTD447" s="196"/>
      <c r="TTE447" s="196"/>
      <c r="TTF447" s="196"/>
      <c r="TTG447" s="196"/>
      <c r="TTH447" s="196"/>
      <c r="TTI447" s="196"/>
      <c r="TTJ447" s="196"/>
      <c r="TTK447" s="196"/>
      <c r="TTL447" s="196"/>
      <c r="TTM447" s="196"/>
      <c r="TTN447" s="196"/>
      <c r="TTO447" s="196"/>
      <c r="TTP447" s="196"/>
      <c r="TTQ447" s="196"/>
      <c r="TTR447" s="196"/>
      <c r="TTS447" s="196"/>
      <c r="TTT447" s="196"/>
      <c r="TTU447" s="196"/>
      <c r="TTV447" s="196"/>
      <c r="TTW447" s="196"/>
      <c r="TTX447" s="196"/>
      <c r="TTY447" s="196"/>
      <c r="TTZ447" s="196"/>
      <c r="TUA447" s="196"/>
      <c r="TUB447" s="196"/>
      <c r="TUC447" s="196"/>
      <c r="TUD447" s="196"/>
      <c r="TUE447" s="196"/>
      <c r="TUF447" s="196"/>
      <c r="TUG447" s="196"/>
      <c r="TUH447" s="196"/>
      <c r="TUI447" s="196"/>
      <c r="TUJ447" s="196"/>
      <c r="TUK447" s="196"/>
      <c r="TUL447" s="196"/>
      <c r="TUM447" s="196"/>
      <c r="TUN447" s="196"/>
      <c r="TUO447" s="196"/>
      <c r="TUP447" s="196"/>
      <c r="TUQ447" s="196"/>
      <c r="TUR447" s="196"/>
      <c r="TUS447" s="196"/>
      <c r="TUT447" s="196"/>
      <c r="TUU447" s="196"/>
      <c r="TUV447" s="196"/>
      <c r="TUW447" s="196"/>
      <c r="TUX447" s="196"/>
      <c r="TUY447" s="196"/>
      <c r="TUZ447" s="196"/>
      <c r="TVA447" s="196"/>
      <c r="TVB447" s="196"/>
      <c r="TVC447" s="196"/>
      <c r="TVD447" s="196"/>
      <c r="TVE447" s="196"/>
      <c r="TVF447" s="196"/>
      <c r="TVG447" s="196"/>
      <c r="TVH447" s="196"/>
      <c r="TVI447" s="196"/>
      <c r="TVJ447" s="196"/>
      <c r="TVK447" s="196"/>
      <c r="TVL447" s="196"/>
      <c r="TVM447" s="196"/>
      <c r="TVN447" s="196"/>
      <c r="TVO447" s="196"/>
      <c r="TVP447" s="196"/>
      <c r="TVQ447" s="196"/>
      <c r="TVR447" s="196"/>
      <c r="TVS447" s="196"/>
      <c r="TVT447" s="196"/>
      <c r="TVU447" s="196"/>
      <c r="TVV447" s="196"/>
      <c r="TVW447" s="196"/>
      <c r="TVX447" s="196"/>
      <c r="TVY447" s="196"/>
      <c r="TVZ447" s="196"/>
      <c r="TWA447" s="196"/>
      <c r="TWB447" s="196"/>
      <c r="TWC447" s="196"/>
      <c r="TWD447" s="196"/>
      <c r="TWE447" s="196"/>
      <c r="TWF447" s="196"/>
      <c r="TWG447" s="196"/>
      <c r="TWH447" s="196"/>
      <c r="TWI447" s="196"/>
      <c r="TWJ447" s="196"/>
      <c r="TWK447" s="196"/>
      <c r="TWL447" s="196"/>
      <c r="TWM447" s="196"/>
      <c r="TWN447" s="196"/>
      <c r="TWO447" s="196"/>
      <c r="TWP447" s="196"/>
      <c r="TWQ447" s="196"/>
      <c r="TWR447" s="196"/>
      <c r="TWS447" s="196"/>
      <c r="TWT447" s="196"/>
      <c r="TWU447" s="196"/>
      <c r="TWV447" s="196"/>
      <c r="TWW447" s="196"/>
      <c r="TWX447" s="196"/>
      <c r="TWY447" s="196"/>
      <c r="TWZ447" s="196"/>
      <c r="TXA447" s="196"/>
      <c r="TXB447" s="196"/>
      <c r="TXC447" s="196"/>
      <c r="TXD447" s="196"/>
      <c r="TXE447" s="196"/>
      <c r="TXF447" s="196"/>
      <c r="TXG447" s="196"/>
      <c r="TXH447" s="196"/>
      <c r="TXI447" s="196"/>
      <c r="TXJ447" s="196"/>
      <c r="TXK447" s="196"/>
      <c r="TXL447" s="196"/>
      <c r="TXM447" s="196"/>
      <c r="TXN447" s="196"/>
      <c r="TXO447" s="196"/>
      <c r="TXP447" s="196"/>
      <c r="TXQ447" s="196"/>
      <c r="TXR447" s="196"/>
      <c r="TXS447" s="196"/>
      <c r="TXT447" s="196"/>
      <c r="TXU447" s="196"/>
      <c r="TXV447" s="196"/>
      <c r="TXW447" s="196"/>
      <c r="TXX447" s="196"/>
      <c r="TXY447" s="196"/>
      <c r="TXZ447" s="196"/>
      <c r="TYA447" s="196"/>
      <c r="TYB447" s="196"/>
      <c r="TYC447" s="196"/>
      <c r="TYD447" s="196"/>
      <c r="TYE447" s="196"/>
      <c r="TYF447" s="196"/>
      <c r="TYG447" s="196"/>
      <c r="TYH447" s="196"/>
      <c r="TYI447" s="196"/>
      <c r="TYJ447" s="196"/>
      <c r="TYK447" s="196"/>
      <c r="TYL447" s="196"/>
      <c r="TYM447" s="196"/>
      <c r="TYN447" s="196"/>
      <c r="TYO447" s="196"/>
      <c r="TYP447" s="196"/>
      <c r="TYQ447" s="196"/>
      <c r="TYR447" s="196"/>
      <c r="TYS447" s="196"/>
      <c r="TYT447" s="196"/>
      <c r="TYU447" s="196"/>
      <c r="TYV447" s="196"/>
      <c r="TYW447" s="196"/>
      <c r="TYX447" s="196"/>
      <c r="TYY447" s="196"/>
      <c r="TYZ447" s="196"/>
      <c r="TZA447" s="196"/>
      <c r="TZB447" s="196"/>
      <c r="TZC447" s="196"/>
      <c r="TZD447" s="196"/>
      <c r="TZE447" s="196"/>
      <c r="TZF447" s="196"/>
      <c r="TZG447" s="196"/>
      <c r="TZH447" s="196"/>
      <c r="TZI447" s="196"/>
      <c r="TZJ447" s="196"/>
      <c r="TZK447" s="196"/>
      <c r="TZL447" s="196"/>
      <c r="TZM447" s="196"/>
      <c r="TZN447" s="196"/>
      <c r="TZO447" s="196"/>
      <c r="TZP447" s="196"/>
      <c r="TZQ447" s="196"/>
      <c r="TZR447" s="196"/>
      <c r="TZS447" s="196"/>
      <c r="TZT447" s="196"/>
      <c r="TZU447" s="196"/>
      <c r="TZV447" s="196"/>
      <c r="TZW447" s="196"/>
      <c r="TZX447" s="196"/>
      <c r="TZY447" s="196"/>
      <c r="TZZ447" s="196"/>
      <c r="UAA447" s="196"/>
      <c r="UAB447" s="196"/>
      <c r="UAC447" s="196"/>
      <c r="UAD447" s="196"/>
      <c r="UAE447" s="196"/>
      <c r="UAF447" s="196"/>
      <c r="UAG447" s="196"/>
      <c r="UAH447" s="196"/>
      <c r="UAI447" s="196"/>
      <c r="UAJ447" s="196"/>
      <c r="UAK447" s="196"/>
      <c r="UAL447" s="196"/>
      <c r="UAM447" s="196"/>
      <c r="UAN447" s="196"/>
      <c r="UAO447" s="196"/>
      <c r="UAP447" s="196"/>
      <c r="UAQ447" s="196"/>
      <c r="UAR447" s="196"/>
      <c r="UAS447" s="196"/>
      <c r="UAT447" s="196"/>
      <c r="UAU447" s="196"/>
      <c r="UAV447" s="196"/>
      <c r="UAW447" s="196"/>
      <c r="UAX447" s="196"/>
      <c r="UAY447" s="196"/>
      <c r="UAZ447" s="196"/>
      <c r="UBA447" s="196"/>
      <c r="UBB447" s="196"/>
      <c r="UBC447" s="196"/>
      <c r="UBD447" s="196"/>
      <c r="UBE447" s="196"/>
      <c r="UBF447" s="196"/>
      <c r="UBG447" s="196"/>
      <c r="UBH447" s="196"/>
      <c r="UBI447" s="196"/>
      <c r="UBJ447" s="196"/>
      <c r="UBK447" s="196"/>
      <c r="UBL447" s="196"/>
      <c r="UBM447" s="196"/>
      <c r="UBN447" s="196"/>
      <c r="UBO447" s="196"/>
      <c r="UBP447" s="196"/>
      <c r="UBQ447" s="196"/>
      <c r="UBR447" s="196"/>
      <c r="UBS447" s="196"/>
      <c r="UBT447" s="196"/>
      <c r="UBU447" s="196"/>
      <c r="UBV447" s="196"/>
      <c r="UBW447" s="196"/>
      <c r="UBX447" s="196"/>
      <c r="UBY447" s="196"/>
      <c r="UBZ447" s="196"/>
      <c r="UCA447" s="196"/>
      <c r="UCB447" s="196"/>
      <c r="UCC447" s="196"/>
      <c r="UCD447" s="196"/>
      <c r="UCE447" s="196"/>
      <c r="UCF447" s="196"/>
      <c r="UCG447" s="196"/>
      <c r="UCH447" s="196"/>
      <c r="UCI447" s="196"/>
      <c r="UCJ447" s="196"/>
      <c r="UCK447" s="196"/>
      <c r="UCL447" s="196"/>
      <c r="UCM447" s="196"/>
      <c r="UCN447" s="196"/>
      <c r="UCO447" s="196"/>
      <c r="UCP447" s="196"/>
      <c r="UCQ447" s="196"/>
      <c r="UCR447" s="196"/>
      <c r="UCS447" s="196"/>
      <c r="UCT447" s="196"/>
      <c r="UCU447" s="196"/>
      <c r="UCV447" s="196"/>
      <c r="UCW447" s="196"/>
      <c r="UCX447" s="196"/>
      <c r="UCY447" s="196"/>
      <c r="UCZ447" s="196"/>
      <c r="UDA447" s="196"/>
      <c r="UDB447" s="196"/>
      <c r="UDC447" s="196"/>
      <c r="UDD447" s="196"/>
      <c r="UDE447" s="196"/>
      <c r="UDF447" s="196"/>
      <c r="UDG447" s="196"/>
      <c r="UDH447" s="196"/>
      <c r="UDI447" s="196"/>
      <c r="UDJ447" s="196"/>
      <c r="UDK447" s="196"/>
      <c r="UDL447" s="196"/>
      <c r="UDM447" s="196"/>
      <c r="UDN447" s="196"/>
      <c r="UDO447" s="196"/>
      <c r="UDP447" s="196"/>
      <c r="UDQ447" s="196"/>
      <c r="UDR447" s="196"/>
      <c r="UDS447" s="196"/>
      <c r="UDT447" s="196"/>
      <c r="UDU447" s="196"/>
      <c r="UDV447" s="196"/>
      <c r="UDW447" s="196"/>
      <c r="UDX447" s="196"/>
      <c r="UDY447" s="196"/>
      <c r="UDZ447" s="196"/>
      <c r="UEA447" s="196"/>
      <c r="UEB447" s="196"/>
      <c r="UEC447" s="196"/>
      <c r="UED447" s="196"/>
      <c r="UEE447" s="196"/>
      <c r="UEF447" s="196"/>
      <c r="UEG447" s="196"/>
      <c r="UEH447" s="196"/>
      <c r="UEI447" s="196"/>
      <c r="UEJ447" s="196"/>
      <c r="UEK447" s="196"/>
      <c r="UEL447" s="196"/>
      <c r="UEM447" s="196"/>
      <c r="UEN447" s="196"/>
      <c r="UEO447" s="196"/>
      <c r="UEP447" s="196"/>
      <c r="UEQ447" s="196"/>
      <c r="UER447" s="196"/>
      <c r="UES447" s="196"/>
      <c r="UET447" s="196"/>
      <c r="UEU447" s="196"/>
      <c r="UEV447" s="196"/>
      <c r="UEW447" s="196"/>
      <c r="UEX447" s="196"/>
      <c r="UEY447" s="196"/>
      <c r="UEZ447" s="196"/>
      <c r="UFA447" s="196"/>
      <c r="UFB447" s="196"/>
      <c r="UFC447" s="196"/>
      <c r="UFD447" s="196"/>
      <c r="UFE447" s="196"/>
      <c r="UFF447" s="196"/>
      <c r="UFG447" s="196"/>
      <c r="UFH447" s="196"/>
      <c r="UFI447" s="196"/>
      <c r="UFJ447" s="196"/>
      <c r="UFK447" s="196"/>
      <c r="UFL447" s="196"/>
      <c r="UFM447" s="196"/>
      <c r="UFN447" s="196"/>
      <c r="UFO447" s="196"/>
      <c r="UFP447" s="196"/>
      <c r="UFQ447" s="196"/>
      <c r="UFR447" s="196"/>
      <c r="UFS447" s="196"/>
      <c r="UFT447" s="196"/>
      <c r="UFU447" s="196"/>
      <c r="UFV447" s="196"/>
      <c r="UFW447" s="196"/>
      <c r="UFX447" s="196"/>
      <c r="UFY447" s="196"/>
      <c r="UFZ447" s="196"/>
      <c r="UGA447" s="196"/>
      <c r="UGB447" s="196"/>
      <c r="UGC447" s="196"/>
      <c r="UGD447" s="196"/>
      <c r="UGE447" s="196"/>
      <c r="UGF447" s="196"/>
      <c r="UGG447" s="196"/>
      <c r="UGH447" s="196"/>
      <c r="UGI447" s="196"/>
      <c r="UGJ447" s="196"/>
      <c r="UGK447" s="196"/>
      <c r="UGL447" s="196"/>
      <c r="UGM447" s="196"/>
      <c r="UGN447" s="196"/>
      <c r="UGO447" s="196"/>
      <c r="UGP447" s="196"/>
      <c r="UGQ447" s="196"/>
      <c r="UGR447" s="196"/>
      <c r="UGS447" s="196"/>
      <c r="UGT447" s="196"/>
      <c r="UGU447" s="196"/>
      <c r="UGV447" s="196"/>
      <c r="UGW447" s="196"/>
      <c r="UGX447" s="196"/>
      <c r="UGY447" s="196"/>
      <c r="UGZ447" s="196"/>
      <c r="UHA447" s="196"/>
      <c r="UHB447" s="196"/>
      <c r="UHC447" s="196"/>
      <c r="UHD447" s="196"/>
      <c r="UHE447" s="196"/>
      <c r="UHF447" s="196"/>
      <c r="UHG447" s="196"/>
      <c r="UHH447" s="196"/>
      <c r="UHI447" s="196"/>
      <c r="UHJ447" s="196"/>
      <c r="UHK447" s="196"/>
      <c r="UHL447" s="196"/>
      <c r="UHM447" s="196"/>
      <c r="UHN447" s="196"/>
      <c r="UHO447" s="196"/>
      <c r="UHP447" s="196"/>
      <c r="UHQ447" s="196"/>
      <c r="UHR447" s="196"/>
      <c r="UHS447" s="196"/>
      <c r="UHT447" s="196"/>
      <c r="UHU447" s="196"/>
      <c r="UHV447" s="196"/>
      <c r="UHW447" s="196"/>
      <c r="UHX447" s="196"/>
      <c r="UHY447" s="196"/>
      <c r="UHZ447" s="196"/>
      <c r="UIA447" s="196"/>
      <c r="UIB447" s="196"/>
      <c r="UIC447" s="196"/>
      <c r="UID447" s="196"/>
      <c r="UIE447" s="196"/>
      <c r="UIF447" s="196"/>
      <c r="UIG447" s="196"/>
      <c r="UIH447" s="196"/>
      <c r="UII447" s="196"/>
      <c r="UIJ447" s="196"/>
      <c r="UIK447" s="196"/>
      <c r="UIL447" s="196"/>
      <c r="UIM447" s="196"/>
      <c r="UIN447" s="196"/>
      <c r="UIO447" s="196"/>
      <c r="UIP447" s="196"/>
      <c r="UIQ447" s="196"/>
      <c r="UIR447" s="196"/>
      <c r="UIS447" s="196"/>
      <c r="UIT447" s="196"/>
      <c r="UIU447" s="196"/>
      <c r="UIV447" s="196"/>
      <c r="UIW447" s="196"/>
      <c r="UIX447" s="196"/>
      <c r="UIY447" s="196"/>
      <c r="UIZ447" s="196"/>
      <c r="UJA447" s="196"/>
      <c r="UJB447" s="196"/>
      <c r="UJC447" s="196"/>
      <c r="UJD447" s="196"/>
      <c r="UJE447" s="196"/>
      <c r="UJF447" s="196"/>
      <c r="UJG447" s="196"/>
      <c r="UJH447" s="196"/>
      <c r="UJI447" s="196"/>
      <c r="UJJ447" s="196"/>
      <c r="UJK447" s="196"/>
      <c r="UJL447" s="196"/>
      <c r="UJM447" s="196"/>
      <c r="UJN447" s="196"/>
      <c r="UJO447" s="196"/>
      <c r="UJP447" s="196"/>
      <c r="UJQ447" s="196"/>
      <c r="UJR447" s="196"/>
      <c r="UJS447" s="196"/>
      <c r="UJT447" s="196"/>
      <c r="UJU447" s="196"/>
      <c r="UJV447" s="196"/>
      <c r="UJW447" s="196"/>
      <c r="UJX447" s="196"/>
      <c r="UJY447" s="196"/>
      <c r="UJZ447" s="196"/>
      <c r="UKA447" s="196"/>
      <c r="UKB447" s="196"/>
      <c r="UKC447" s="196"/>
      <c r="UKD447" s="196"/>
      <c r="UKE447" s="196"/>
      <c r="UKF447" s="196"/>
      <c r="UKG447" s="196"/>
      <c r="UKH447" s="196"/>
      <c r="UKI447" s="196"/>
      <c r="UKJ447" s="196"/>
      <c r="UKK447" s="196"/>
      <c r="UKL447" s="196"/>
      <c r="UKM447" s="196"/>
      <c r="UKN447" s="196"/>
      <c r="UKO447" s="196"/>
      <c r="UKP447" s="196"/>
      <c r="UKQ447" s="196"/>
      <c r="UKR447" s="196"/>
      <c r="UKS447" s="196"/>
      <c r="UKT447" s="196"/>
      <c r="UKU447" s="196"/>
      <c r="UKV447" s="196"/>
      <c r="UKW447" s="196"/>
      <c r="UKX447" s="196"/>
      <c r="UKY447" s="196"/>
      <c r="UKZ447" s="196"/>
      <c r="ULA447" s="196"/>
      <c r="ULB447" s="196"/>
      <c r="ULC447" s="196"/>
      <c r="ULD447" s="196"/>
      <c r="ULE447" s="196"/>
      <c r="ULF447" s="196"/>
      <c r="ULG447" s="196"/>
      <c r="ULH447" s="196"/>
      <c r="ULI447" s="196"/>
      <c r="ULJ447" s="196"/>
      <c r="ULK447" s="196"/>
      <c r="ULL447" s="196"/>
      <c r="ULM447" s="196"/>
      <c r="ULN447" s="196"/>
      <c r="ULO447" s="196"/>
      <c r="ULP447" s="196"/>
      <c r="ULQ447" s="196"/>
      <c r="ULR447" s="196"/>
      <c r="ULS447" s="196"/>
      <c r="ULT447" s="196"/>
      <c r="ULU447" s="196"/>
      <c r="ULV447" s="196"/>
      <c r="ULW447" s="196"/>
      <c r="ULX447" s="196"/>
      <c r="ULY447" s="196"/>
      <c r="ULZ447" s="196"/>
      <c r="UMA447" s="196"/>
      <c r="UMB447" s="196"/>
      <c r="UMC447" s="196"/>
      <c r="UMD447" s="196"/>
      <c r="UME447" s="196"/>
      <c r="UMF447" s="196"/>
      <c r="UMG447" s="196"/>
      <c r="UMH447" s="196"/>
      <c r="UMI447" s="196"/>
      <c r="UMJ447" s="196"/>
      <c r="UMK447" s="196"/>
      <c r="UML447" s="196"/>
      <c r="UMM447" s="196"/>
      <c r="UMN447" s="196"/>
      <c r="UMO447" s="196"/>
      <c r="UMP447" s="196"/>
      <c r="UMQ447" s="196"/>
      <c r="UMR447" s="196"/>
      <c r="UMS447" s="196"/>
      <c r="UMT447" s="196"/>
      <c r="UMU447" s="196"/>
      <c r="UMV447" s="196"/>
      <c r="UMW447" s="196"/>
      <c r="UMX447" s="196"/>
      <c r="UMY447" s="196"/>
      <c r="UMZ447" s="196"/>
      <c r="UNA447" s="196"/>
      <c r="UNB447" s="196"/>
      <c r="UNC447" s="196"/>
      <c r="UND447" s="196"/>
      <c r="UNE447" s="196"/>
      <c r="UNF447" s="196"/>
      <c r="UNG447" s="196"/>
      <c r="UNH447" s="196"/>
      <c r="UNI447" s="196"/>
      <c r="UNJ447" s="196"/>
      <c r="UNK447" s="196"/>
      <c r="UNL447" s="196"/>
      <c r="UNM447" s="196"/>
      <c r="UNN447" s="196"/>
      <c r="UNO447" s="196"/>
      <c r="UNP447" s="196"/>
      <c r="UNQ447" s="196"/>
      <c r="UNR447" s="196"/>
      <c r="UNS447" s="196"/>
      <c r="UNT447" s="196"/>
      <c r="UNU447" s="196"/>
      <c r="UNV447" s="196"/>
      <c r="UNW447" s="196"/>
      <c r="UNX447" s="196"/>
      <c r="UNY447" s="196"/>
      <c r="UNZ447" s="196"/>
      <c r="UOA447" s="196"/>
      <c r="UOB447" s="196"/>
      <c r="UOC447" s="196"/>
      <c r="UOD447" s="196"/>
      <c r="UOE447" s="196"/>
      <c r="UOF447" s="196"/>
      <c r="UOG447" s="196"/>
      <c r="UOH447" s="196"/>
      <c r="UOI447" s="196"/>
      <c r="UOJ447" s="196"/>
      <c r="UOK447" s="196"/>
      <c r="UOL447" s="196"/>
      <c r="UOM447" s="196"/>
      <c r="UON447" s="196"/>
      <c r="UOO447" s="196"/>
      <c r="UOP447" s="196"/>
      <c r="UOQ447" s="196"/>
      <c r="UOR447" s="196"/>
      <c r="UOS447" s="196"/>
      <c r="UOT447" s="196"/>
      <c r="UOU447" s="196"/>
      <c r="UOV447" s="196"/>
      <c r="UOW447" s="196"/>
      <c r="UOX447" s="196"/>
      <c r="UOY447" s="196"/>
      <c r="UOZ447" s="196"/>
      <c r="UPA447" s="196"/>
      <c r="UPB447" s="196"/>
      <c r="UPC447" s="196"/>
      <c r="UPD447" s="196"/>
      <c r="UPE447" s="196"/>
      <c r="UPF447" s="196"/>
      <c r="UPG447" s="196"/>
      <c r="UPH447" s="196"/>
      <c r="UPI447" s="196"/>
      <c r="UPJ447" s="196"/>
      <c r="UPK447" s="196"/>
      <c r="UPL447" s="196"/>
      <c r="UPM447" s="196"/>
      <c r="UPN447" s="196"/>
      <c r="UPO447" s="196"/>
      <c r="UPP447" s="196"/>
      <c r="UPQ447" s="196"/>
      <c r="UPR447" s="196"/>
      <c r="UPS447" s="196"/>
      <c r="UPT447" s="196"/>
      <c r="UPU447" s="196"/>
      <c r="UPV447" s="196"/>
      <c r="UPW447" s="196"/>
      <c r="UPX447" s="196"/>
      <c r="UPY447" s="196"/>
      <c r="UPZ447" s="196"/>
      <c r="UQA447" s="196"/>
      <c r="UQB447" s="196"/>
      <c r="UQC447" s="196"/>
      <c r="UQD447" s="196"/>
      <c r="UQE447" s="196"/>
      <c r="UQF447" s="196"/>
      <c r="UQG447" s="196"/>
      <c r="UQH447" s="196"/>
      <c r="UQI447" s="196"/>
      <c r="UQJ447" s="196"/>
      <c r="UQK447" s="196"/>
      <c r="UQL447" s="196"/>
      <c r="UQM447" s="196"/>
      <c r="UQN447" s="196"/>
      <c r="UQO447" s="196"/>
      <c r="UQP447" s="196"/>
      <c r="UQQ447" s="196"/>
      <c r="UQR447" s="196"/>
      <c r="UQS447" s="196"/>
      <c r="UQT447" s="196"/>
      <c r="UQU447" s="196"/>
      <c r="UQV447" s="196"/>
      <c r="UQW447" s="196"/>
      <c r="UQX447" s="196"/>
      <c r="UQY447" s="196"/>
      <c r="UQZ447" s="196"/>
      <c r="URA447" s="196"/>
      <c r="URB447" s="196"/>
      <c r="URC447" s="196"/>
      <c r="URD447" s="196"/>
      <c r="URE447" s="196"/>
      <c r="URF447" s="196"/>
      <c r="URG447" s="196"/>
      <c r="URH447" s="196"/>
      <c r="URI447" s="196"/>
      <c r="URJ447" s="196"/>
      <c r="URK447" s="196"/>
      <c r="URL447" s="196"/>
      <c r="URM447" s="196"/>
      <c r="URN447" s="196"/>
      <c r="URO447" s="196"/>
      <c r="URP447" s="196"/>
      <c r="URQ447" s="196"/>
      <c r="URR447" s="196"/>
      <c r="URS447" s="196"/>
      <c r="URT447" s="196"/>
      <c r="URU447" s="196"/>
      <c r="URV447" s="196"/>
      <c r="URW447" s="196"/>
      <c r="URX447" s="196"/>
      <c r="URY447" s="196"/>
      <c r="URZ447" s="196"/>
      <c r="USA447" s="196"/>
      <c r="USB447" s="196"/>
      <c r="USC447" s="196"/>
      <c r="USD447" s="196"/>
      <c r="USE447" s="196"/>
      <c r="USF447" s="196"/>
      <c r="USG447" s="196"/>
      <c r="USH447" s="196"/>
      <c r="USI447" s="196"/>
      <c r="USJ447" s="196"/>
      <c r="USK447" s="196"/>
      <c r="USL447" s="196"/>
      <c r="USM447" s="196"/>
      <c r="USN447" s="196"/>
      <c r="USO447" s="196"/>
      <c r="USP447" s="196"/>
      <c r="USQ447" s="196"/>
      <c r="USR447" s="196"/>
      <c r="USS447" s="196"/>
      <c r="UST447" s="196"/>
      <c r="USU447" s="196"/>
      <c r="USV447" s="196"/>
      <c r="USW447" s="196"/>
      <c r="USX447" s="196"/>
      <c r="USY447" s="196"/>
      <c r="USZ447" s="196"/>
      <c r="UTA447" s="196"/>
      <c r="UTB447" s="196"/>
      <c r="UTC447" s="196"/>
      <c r="UTD447" s="196"/>
      <c r="UTE447" s="196"/>
      <c r="UTF447" s="196"/>
      <c r="UTG447" s="196"/>
      <c r="UTH447" s="196"/>
      <c r="UTI447" s="196"/>
      <c r="UTJ447" s="196"/>
      <c r="UTK447" s="196"/>
      <c r="UTL447" s="196"/>
      <c r="UTM447" s="196"/>
      <c r="UTN447" s="196"/>
      <c r="UTO447" s="196"/>
      <c r="UTP447" s="196"/>
      <c r="UTQ447" s="196"/>
      <c r="UTR447" s="196"/>
      <c r="UTS447" s="196"/>
      <c r="UTT447" s="196"/>
      <c r="UTU447" s="196"/>
      <c r="UTV447" s="196"/>
      <c r="UTW447" s="196"/>
      <c r="UTX447" s="196"/>
      <c r="UTY447" s="196"/>
      <c r="UTZ447" s="196"/>
      <c r="UUA447" s="196"/>
      <c r="UUB447" s="196"/>
      <c r="UUC447" s="196"/>
      <c r="UUD447" s="196"/>
      <c r="UUE447" s="196"/>
      <c r="UUF447" s="196"/>
      <c r="UUG447" s="196"/>
      <c r="UUH447" s="196"/>
      <c r="UUI447" s="196"/>
      <c r="UUJ447" s="196"/>
      <c r="UUK447" s="196"/>
      <c r="UUL447" s="196"/>
      <c r="UUM447" s="196"/>
      <c r="UUN447" s="196"/>
      <c r="UUO447" s="196"/>
      <c r="UUP447" s="196"/>
      <c r="UUQ447" s="196"/>
      <c r="UUR447" s="196"/>
      <c r="UUS447" s="196"/>
      <c r="UUT447" s="196"/>
      <c r="UUU447" s="196"/>
      <c r="UUV447" s="196"/>
      <c r="UUW447" s="196"/>
      <c r="UUX447" s="196"/>
      <c r="UUY447" s="196"/>
      <c r="UUZ447" s="196"/>
      <c r="UVA447" s="196"/>
      <c r="UVB447" s="196"/>
      <c r="UVC447" s="196"/>
      <c r="UVD447" s="196"/>
      <c r="UVE447" s="196"/>
      <c r="UVF447" s="196"/>
      <c r="UVG447" s="196"/>
      <c r="UVH447" s="196"/>
      <c r="UVI447" s="196"/>
      <c r="UVJ447" s="196"/>
      <c r="UVK447" s="196"/>
      <c r="UVL447" s="196"/>
      <c r="UVM447" s="196"/>
      <c r="UVN447" s="196"/>
      <c r="UVO447" s="196"/>
      <c r="UVP447" s="196"/>
      <c r="UVQ447" s="196"/>
      <c r="UVR447" s="196"/>
      <c r="UVS447" s="196"/>
      <c r="UVT447" s="196"/>
      <c r="UVU447" s="196"/>
      <c r="UVV447" s="196"/>
      <c r="UVW447" s="196"/>
      <c r="UVX447" s="196"/>
      <c r="UVY447" s="196"/>
      <c r="UVZ447" s="196"/>
      <c r="UWA447" s="196"/>
      <c r="UWB447" s="196"/>
      <c r="UWC447" s="196"/>
      <c r="UWD447" s="196"/>
      <c r="UWE447" s="196"/>
      <c r="UWF447" s="196"/>
      <c r="UWG447" s="196"/>
      <c r="UWH447" s="196"/>
      <c r="UWI447" s="196"/>
      <c r="UWJ447" s="196"/>
      <c r="UWK447" s="196"/>
      <c r="UWL447" s="196"/>
      <c r="UWM447" s="196"/>
      <c r="UWN447" s="196"/>
      <c r="UWO447" s="196"/>
      <c r="UWP447" s="196"/>
      <c r="UWQ447" s="196"/>
      <c r="UWR447" s="196"/>
      <c r="UWS447" s="196"/>
      <c r="UWT447" s="196"/>
      <c r="UWU447" s="196"/>
      <c r="UWV447" s="196"/>
      <c r="UWW447" s="196"/>
      <c r="UWX447" s="196"/>
      <c r="UWY447" s="196"/>
      <c r="UWZ447" s="196"/>
      <c r="UXA447" s="196"/>
      <c r="UXB447" s="196"/>
      <c r="UXC447" s="196"/>
      <c r="UXD447" s="196"/>
      <c r="UXE447" s="196"/>
      <c r="UXF447" s="196"/>
      <c r="UXG447" s="196"/>
      <c r="UXH447" s="196"/>
      <c r="UXI447" s="196"/>
      <c r="UXJ447" s="196"/>
      <c r="UXK447" s="196"/>
      <c r="UXL447" s="196"/>
      <c r="UXM447" s="196"/>
      <c r="UXN447" s="196"/>
      <c r="UXO447" s="196"/>
      <c r="UXP447" s="196"/>
      <c r="UXQ447" s="196"/>
      <c r="UXR447" s="196"/>
      <c r="UXS447" s="196"/>
      <c r="UXT447" s="196"/>
      <c r="UXU447" s="196"/>
      <c r="UXV447" s="196"/>
      <c r="UXW447" s="196"/>
      <c r="UXX447" s="196"/>
      <c r="UXY447" s="196"/>
      <c r="UXZ447" s="196"/>
      <c r="UYA447" s="196"/>
      <c r="UYB447" s="196"/>
      <c r="UYC447" s="196"/>
      <c r="UYD447" s="196"/>
      <c r="UYE447" s="196"/>
      <c r="UYF447" s="196"/>
      <c r="UYG447" s="196"/>
      <c r="UYH447" s="196"/>
      <c r="UYI447" s="196"/>
      <c r="UYJ447" s="196"/>
      <c r="UYK447" s="196"/>
      <c r="UYL447" s="196"/>
      <c r="UYM447" s="196"/>
      <c r="UYN447" s="196"/>
      <c r="UYO447" s="196"/>
      <c r="UYP447" s="196"/>
      <c r="UYQ447" s="196"/>
      <c r="UYR447" s="196"/>
      <c r="UYS447" s="196"/>
      <c r="UYT447" s="196"/>
      <c r="UYU447" s="196"/>
      <c r="UYV447" s="196"/>
      <c r="UYW447" s="196"/>
      <c r="UYX447" s="196"/>
      <c r="UYY447" s="196"/>
      <c r="UYZ447" s="196"/>
      <c r="UZA447" s="196"/>
      <c r="UZB447" s="196"/>
      <c r="UZC447" s="196"/>
      <c r="UZD447" s="196"/>
      <c r="UZE447" s="196"/>
      <c r="UZF447" s="196"/>
      <c r="UZG447" s="196"/>
      <c r="UZH447" s="196"/>
      <c r="UZI447" s="196"/>
      <c r="UZJ447" s="196"/>
      <c r="UZK447" s="196"/>
      <c r="UZL447" s="196"/>
      <c r="UZM447" s="196"/>
      <c r="UZN447" s="196"/>
      <c r="UZO447" s="196"/>
      <c r="UZP447" s="196"/>
      <c r="UZQ447" s="196"/>
      <c r="UZR447" s="196"/>
      <c r="UZS447" s="196"/>
      <c r="UZT447" s="196"/>
      <c r="UZU447" s="196"/>
      <c r="UZV447" s="196"/>
      <c r="UZW447" s="196"/>
      <c r="UZX447" s="196"/>
      <c r="UZY447" s="196"/>
      <c r="UZZ447" s="196"/>
      <c r="VAA447" s="196"/>
      <c r="VAB447" s="196"/>
      <c r="VAC447" s="196"/>
      <c r="VAD447" s="196"/>
      <c r="VAE447" s="196"/>
      <c r="VAF447" s="196"/>
      <c r="VAG447" s="196"/>
      <c r="VAH447" s="196"/>
      <c r="VAI447" s="196"/>
      <c r="VAJ447" s="196"/>
      <c r="VAK447" s="196"/>
      <c r="VAL447" s="196"/>
      <c r="VAM447" s="196"/>
      <c r="VAN447" s="196"/>
      <c r="VAO447" s="196"/>
      <c r="VAP447" s="196"/>
      <c r="VAQ447" s="196"/>
      <c r="VAR447" s="196"/>
      <c r="VAS447" s="196"/>
      <c r="VAT447" s="196"/>
      <c r="VAU447" s="196"/>
      <c r="VAV447" s="196"/>
      <c r="VAW447" s="196"/>
      <c r="VAX447" s="196"/>
      <c r="VAY447" s="196"/>
      <c r="VAZ447" s="196"/>
      <c r="VBA447" s="196"/>
      <c r="VBB447" s="196"/>
      <c r="VBC447" s="196"/>
      <c r="VBD447" s="196"/>
      <c r="VBE447" s="196"/>
      <c r="VBF447" s="196"/>
      <c r="VBG447" s="196"/>
      <c r="VBH447" s="196"/>
      <c r="VBI447" s="196"/>
      <c r="VBJ447" s="196"/>
      <c r="VBK447" s="196"/>
      <c r="VBL447" s="196"/>
      <c r="VBM447" s="196"/>
      <c r="VBN447" s="196"/>
      <c r="VBO447" s="196"/>
      <c r="VBP447" s="196"/>
      <c r="VBQ447" s="196"/>
      <c r="VBR447" s="196"/>
      <c r="VBS447" s="196"/>
      <c r="VBT447" s="196"/>
      <c r="VBU447" s="196"/>
      <c r="VBV447" s="196"/>
      <c r="VBW447" s="196"/>
      <c r="VBX447" s="196"/>
      <c r="VBY447" s="196"/>
      <c r="VBZ447" s="196"/>
      <c r="VCA447" s="196"/>
      <c r="VCB447" s="196"/>
      <c r="VCC447" s="196"/>
      <c r="VCD447" s="196"/>
      <c r="VCE447" s="196"/>
      <c r="VCF447" s="196"/>
      <c r="VCG447" s="196"/>
      <c r="VCH447" s="196"/>
      <c r="VCI447" s="196"/>
      <c r="VCJ447" s="196"/>
      <c r="VCK447" s="196"/>
      <c r="VCL447" s="196"/>
      <c r="VCM447" s="196"/>
      <c r="VCN447" s="196"/>
      <c r="VCO447" s="196"/>
      <c r="VCP447" s="196"/>
      <c r="VCQ447" s="196"/>
      <c r="VCR447" s="196"/>
      <c r="VCS447" s="196"/>
      <c r="VCT447" s="196"/>
      <c r="VCU447" s="196"/>
      <c r="VCV447" s="196"/>
      <c r="VCW447" s="196"/>
      <c r="VCX447" s="196"/>
      <c r="VCY447" s="196"/>
      <c r="VCZ447" s="196"/>
      <c r="VDA447" s="196"/>
      <c r="VDB447" s="196"/>
      <c r="VDC447" s="196"/>
      <c r="VDD447" s="196"/>
      <c r="VDE447" s="196"/>
      <c r="VDF447" s="196"/>
      <c r="VDG447" s="196"/>
      <c r="VDH447" s="196"/>
      <c r="VDI447" s="196"/>
      <c r="VDJ447" s="196"/>
      <c r="VDK447" s="196"/>
      <c r="VDL447" s="196"/>
      <c r="VDM447" s="196"/>
      <c r="VDN447" s="196"/>
      <c r="VDO447" s="196"/>
      <c r="VDP447" s="196"/>
      <c r="VDQ447" s="196"/>
      <c r="VDR447" s="196"/>
      <c r="VDS447" s="196"/>
      <c r="VDT447" s="196"/>
      <c r="VDU447" s="196"/>
      <c r="VDV447" s="196"/>
      <c r="VDW447" s="196"/>
      <c r="VDX447" s="196"/>
      <c r="VDY447" s="196"/>
      <c r="VDZ447" s="196"/>
      <c r="VEA447" s="196"/>
      <c r="VEB447" s="196"/>
      <c r="VEC447" s="196"/>
      <c r="VED447" s="196"/>
      <c r="VEE447" s="196"/>
      <c r="VEF447" s="196"/>
      <c r="VEG447" s="196"/>
      <c r="VEH447" s="196"/>
      <c r="VEI447" s="196"/>
      <c r="VEJ447" s="196"/>
      <c r="VEK447" s="196"/>
      <c r="VEL447" s="196"/>
      <c r="VEM447" s="196"/>
      <c r="VEN447" s="196"/>
      <c r="VEO447" s="196"/>
      <c r="VEP447" s="196"/>
      <c r="VEQ447" s="196"/>
      <c r="VER447" s="196"/>
      <c r="VES447" s="196"/>
      <c r="VET447" s="196"/>
      <c r="VEU447" s="196"/>
      <c r="VEV447" s="196"/>
      <c r="VEW447" s="196"/>
      <c r="VEX447" s="196"/>
      <c r="VEY447" s="196"/>
      <c r="VEZ447" s="196"/>
      <c r="VFA447" s="196"/>
      <c r="VFB447" s="196"/>
      <c r="VFC447" s="196"/>
      <c r="VFD447" s="196"/>
      <c r="VFE447" s="196"/>
      <c r="VFF447" s="196"/>
      <c r="VFG447" s="196"/>
      <c r="VFH447" s="196"/>
      <c r="VFI447" s="196"/>
      <c r="VFJ447" s="196"/>
      <c r="VFK447" s="196"/>
      <c r="VFL447" s="196"/>
      <c r="VFM447" s="196"/>
      <c r="VFN447" s="196"/>
      <c r="VFO447" s="196"/>
      <c r="VFP447" s="196"/>
      <c r="VFQ447" s="196"/>
      <c r="VFR447" s="196"/>
      <c r="VFS447" s="196"/>
      <c r="VFT447" s="196"/>
      <c r="VFU447" s="196"/>
      <c r="VFV447" s="196"/>
      <c r="VFW447" s="196"/>
      <c r="VFX447" s="196"/>
      <c r="VFY447" s="196"/>
      <c r="VFZ447" s="196"/>
      <c r="VGA447" s="196"/>
      <c r="VGB447" s="196"/>
      <c r="VGC447" s="196"/>
      <c r="VGD447" s="196"/>
      <c r="VGE447" s="196"/>
      <c r="VGF447" s="196"/>
      <c r="VGG447" s="196"/>
      <c r="VGH447" s="196"/>
      <c r="VGI447" s="196"/>
      <c r="VGJ447" s="196"/>
      <c r="VGK447" s="196"/>
      <c r="VGL447" s="196"/>
      <c r="VGM447" s="196"/>
      <c r="VGN447" s="196"/>
      <c r="VGO447" s="196"/>
      <c r="VGP447" s="196"/>
      <c r="VGQ447" s="196"/>
      <c r="VGR447" s="196"/>
      <c r="VGS447" s="196"/>
      <c r="VGT447" s="196"/>
      <c r="VGU447" s="196"/>
      <c r="VGV447" s="196"/>
      <c r="VGW447" s="196"/>
      <c r="VGX447" s="196"/>
      <c r="VGY447" s="196"/>
      <c r="VGZ447" s="196"/>
      <c r="VHA447" s="196"/>
      <c r="VHB447" s="196"/>
      <c r="VHC447" s="196"/>
      <c r="VHD447" s="196"/>
      <c r="VHE447" s="196"/>
      <c r="VHF447" s="196"/>
      <c r="VHG447" s="196"/>
      <c r="VHH447" s="196"/>
      <c r="VHI447" s="196"/>
      <c r="VHJ447" s="196"/>
      <c r="VHK447" s="196"/>
      <c r="VHL447" s="196"/>
      <c r="VHM447" s="196"/>
      <c r="VHN447" s="196"/>
      <c r="VHO447" s="196"/>
      <c r="VHP447" s="196"/>
      <c r="VHQ447" s="196"/>
      <c r="VHR447" s="196"/>
      <c r="VHS447" s="196"/>
      <c r="VHT447" s="196"/>
      <c r="VHU447" s="196"/>
      <c r="VHV447" s="196"/>
      <c r="VHW447" s="196"/>
      <c r="VHX447" s="196"/>
      <c r="VHY447" s="196"/>
      <c r="VHZ447" s="196"/>
      <c r="VIA447" s="196"/>
      <c r="VIB447" s="196"/>
      <c r="VIC447" s="196"/>
      <c r="VID447" s="196"/>
      <c r="VIE447" s="196"/>
      <c r="VIF447" s="196"/>
      <c r="VIG447" s="196"/>
      <c r="VIH447" s="196"/>
      <c r="VII447" s="196"/>
      <c r="VIJ447" s="196"/>
      <c r="VIK447" s="196"/>
      <c r="VIL447" s="196"/>
      <c r="VIM447" s="196"/>
      <c r="VIN447" s="196"/>
      <c r="VIO447" s="196"/>
      <c r="VIP447" s="196"/>
      <c r="VIQ447" s="196"/>
      <c r="VIR447" s="196"/>
      <c r="VIS447" s="196"/>
      <c r="VIT447" s="196"/>
      <c r="VIU447" s="196"/>
      <c r="VIV447" s="196"/>
      <c r="VIW447" s="196"/>
      <c r="VIX447" s="196"/>
      <c r="VIY447" s="196"/>
      <c r="VIZ447" s="196"/>
      <c r="VJA447" s="196"/>
      <c r="VJB447" s="196"/>
      <c r="VJC447" s="196"/>
      <c r="VJD447" s="196"/>
      <c r="VJE447" s="196"/>
      <c r="VJF447" s="196"/>
      <c r="VJG447" s="196"/>
      <c r="VJH447" s="196"/>
      <c r="VJI447" s="196"/>
      <c r="VJJ447" s="196"/>
      <c r="VJK447" s="196"/>
      <c r="VJL447" s="196"/>
      <c r="VJM447" s="196"/>
      <c r="VJN447" s="196"/>
      <c r="VJO447" s="196"/>
      <c r="VJP447" s="196"/>
      <c r="VJQ447" s="196"/>
      <c r="VJR447" s="196"/>
      <c r="VJS447" s="196"/>
      <c r="VJT447" s="196"/>
      <c r="VJU447" s="196"/>
      <c r="VJV447" s="196"/>
      <c r="VJW447" s="196"/>
      <c r="VJX447" s="196"/>
      <c r="VJY447" s="196"/>
      <c r="VJZ447" s="196"/>
      <c r="VKA447" s="196"/>
      <c r="VKB447" s="196"/>
      <c r="VKC447" s="196"/>
      <c r="VKD447" s="196"/>
      <c r="VKE447" s="196"/>
      <c r="VKF447" s="196"/>
      <c r="VKG447" s="196"/>
      <c r="VKH447" s="196"/>
      <c r="VKI447" s="196"/>
      <c r="VKJ447" s="196"/>
      <c r="VKK447" s="196"/>
      <c r="VKL447" s="196"/>
      <c r="VKM447" s="196"/>
      <c r="VKN447" s="196"/>
      <c r="VKO447" s="196"/>
      <c r="VKP447" s="196"/>
      <c r="VKQ447" s="196"/>
      <c r="VKR447" s="196"/>
      <c r="VKS447" s="196"/>
      <c r="VKT447" s="196"/>
      <c r="VKU447" s="196"/>
      <c r="VKV447" s="196"/>
      <c r="VKW447" s="196"/>
      <c r="VKX447" s="196"/>
      <c r="VKY447" s="196"/>
      <c r="VKZ447" s="196"/>
      <c r="VLA447" s="196"/>
      <c r="VLB447" s="196"/>
      <c r="VLC447" s="196"/>
      <c r="VLD447" s="196"/>
      <c r="VLE447" s="196"/>
      <c r="VLF447" s="196"/>
      <c r="VLG447" s="196"/>
      <c r="VLH447" s="196"/>
      <c r="VLI447" s="196"/>
      <c r="VLJ447" s="196"/>
      <c r="VLK447" s="196"/>
      <c r="VLL447" s="196"/>
      <c r="VLM447" s="196"/>
      <c r="VLN447" s="196"/>
      <c r="VLO447" s="196"/>
      <c r="VLP447" s="196"/>
      <c r="VLQ447" s="196"/>
      <c r="VLR447" s="196"/>
      <c r="VLS447" s="196"/>
      <c r="VLT447" s="196"/>
      <c r="VLU447" s="196"/>
      <c r="VLV447" s="196"/>
      <c r="VLW447" s="196"/>
      <c r="VLX447" s="196"/>
      <c r="VLY447" s="196"/>
      <c r="VLZ447" s="196"/>
      <c r="VMA447" s="196"/>
      <c r="VMB447" s="196"/>
      <c r="VMC447" s="196"/>
      <c r="VMD447" s="196"/>
      <c r="VME447" s="196"/>
      <c r="VMF447" s="196"/>
      <c r="VMG447" s="196"/>
      <c r="VMH447" s="196"/>
      <c r="VMI447" s="196"/>
      <c r="VMJ447" s="196"/>
      <c r="VMK447" s="196"/>
      <c r="VML447" s="196"/>
      <c r="VMM447" s="196"/>
      <c r="VMN447" s="196"/>
      <c r="VMO447" s="196"/>
      <c r="VMP447" s="196"/>
      <c r="VMQ447" s="196"/>
      <c r="VMR447" s="196"/>
      <c r="VMS447" s="196"/>
      <c r="VMT447" s="196"/>
      <c r="VMU447" s="196"/>
      <c r="VMV447" s="196"/>
      <c r="VMW447" s="196"/>
      <c r="VMX447" s="196"/>
      <c r="VMY447" s="196"/>
      <c r="VMZ447" s="196"/>
      <c r="VNA447" s="196"/>
      <c r="VNB447" s="196"/>
      <c r="VNC447" s="196"/>
      <c r="VND447" s="196"/>
      <c r="VNE447" s="196"/>
      <c r="VNF447" s="196"/>
      <c r="VNG447" s="196"/>
      <c r="VNH447" s="196"/>
      <c r="VNI447" s="196"/>
      <c r="VNJ447" s="196"/>
      <c r="VNK447" s="196"/>
      <c r="VNL447" s="196"/>
      <c r="VNM447" s="196"/>
      <c r="VNN447" s="196"/>
      <c r="VNO447" s="196"/>
      <c r="VNP447" s="196"/>
      <c r="VNQ447" s="196"/>
      <c r="VNR447" s="196"/>
      <c r="VNS447" s="196"/>
      <c r="VNT447" s="196"/>
      <c r="VNU447" s="196"/>
      <c r="VNV447" s="196"/>
      <c r="VNW447" s="196"/>
      <c r="VNX447" s="196"/>
      <c r="VNY447" s="196"/>
      <c r="VNZ447" s="196"/>
      <c r="VOA447" s="196"/>
      <c r="VOB447" s="196"/>
      <c r="VOC447" s="196"/>
      <c r="VOD447" s="196"/>
      <c r="VOE447" s="196"/>
      <c r="VOF447" s="196"/>
      <c r="VOG447" s="196"/>
      <c r="VOH447" s="196"/>
      <c r="VOI447" s="196"/>
      <c r="VOJ447" s="196"/>
      <c r="VOK447" s="196"/>
      <c r="VOL447" s="196"/>
      <c r="VOM447" s="196"/>
      <c r="VON447" s="196"/>
      <c r="VOO447" s="196"/>
      <c r="VOP447" s="196"/>
      <c r="VOQ447" s="196"/>
      <c r="VOR447" s="196"/>
      <c r="VOS447" s="196"/>
      <c r="VOT447" s="196"/>
      <c r="VOU447" s="196"/>
      <c r="VOV447" s="196"/>
      <c r="VOW447" s="196"/>
      <c r="VOX447" s="196"/>
      <c r="VOY447" s="196"/>
      <c r="VOZ447" s="196"/>
      <c r="VPA447" s="196"/>
      <c r="VPB447" s="196"/>
      <c r="VPC447" s="196"/>
      <c r="VPD447" s="196"/>
      <c r="VPE447" s="196"/>
      <c r="VPF447" s="196"/>
      <c r="VPG447" s="196"/>
      <c r="VPH447" s="196"/>
      <c r="VPI447" s="196"/>
      <c r="VPJ447" s="196"/>
      <c r="VPK447" s="196"/>
      <c r="VPL447" s="196"/>
      <c r="VPM447" s="196"/>
      <c r="VPN447" s="196"/>
      <c r="VPO447" s="196"/>
      <c r="VPP447" s="196"/>
      <c r="VPQ447" s="196"/>
      <c r="VPR447" s="196"/>
      <c r="VPS447" s="196"/>
      <c r="VPT447" s="196"/>
      <c r="VPU447" s="196"/>
      <c r="VPV447" s="196"/>
      <c r="VPW447" s="196"/>
      <c r="VPX447" s="196"/>
      <c r="VPY447" s="196"/>
      <c r="VPZ447" s="196"/>
      <c r="VQA447" s="196"/>
      <c r="VQB447" s="196"/>
      <c r="VQC447" s="196"/>
      <c r="VQD447" s="196"/>
      <c r="VQE447" s="196"/>
      <c r="VQF447" s="196"/>
      <c r="VQG447" s="196"/>
      <c r="VQH447" s="196"/>
      <c r="VQI447" s="196"/>
      <c r="VQJ447" s="196"/>
      <c r="VQK447" s="196"/>
      <c r="VQL447" s="196"/>
      <c r="VQM447" s="196"/>
      <c r="VQN447" s="196"/>
      <c r="VQO447" s="196"/>
      <c r="VQP447" s="196"/>
      <c r="VQQ447" s="196"/>
      <c r="VQR447" s="196"/>
      <c r="VQS447" s="196"/>
      <c r="VQT447" s="196"/>
      <c r="VQU447" s="196"/>
      <c r="VQV447" s="196"/>
      <c r="VQW447" s="196"/>
      <c r="VQX447" s="196"/>
      <c r="VQY447" s="196"/>
      <c r="VQZ447" s="196"/>
      <c r="VRA447" s="196"/>
      <c r="VRB447" s="196"/>
      <c r="VRC447" s="196"/>
      <c r="VRD447" s="196"/>
      <c r="VRE447" s="196"/>
      <c r="VRF447" s="196"/>
      <c r="VRG447" s="196"/>
      <c r="VRH447" s="196"/>
      <c r="VRI447" s="196"/>
      <c r="VRJ447" s="196"/>
      <c r="VRK447" s="196"/>
      <c r="VRL447" s="196"/>
      <c r="VRM447" s="196"/>
      <c r="VRN447" s="196"/>
      <c r="VRO447" s="196"/>
      <c r="VRP447" s="196"/>
      <c r="VRQ447" s="196"/>
      <c r="VRR447" s="196"/>
      <c r="VRS447" s="196"/>
      <c r="VRT447" s="196"/>
      <c r="VRU447" s="196"/>
      <c r="VRV447" s="196"/>
      <c r="VRW447" s="196"/>
      <c r="VRX447" s="196"/>
      <c r="VRY447" s="196"/>
      <c r="VRZ447" s="196"/>
      <c r="VSA447" s="196"/>
      <c r="VSB447" s="196"/>
      <c r="VSC447" s="196"/>
      <c r="VSD447" s="196"/>
      <c r="VSE447" s="196"/>
      <c r="VSF447" s="196"/>
      <c r="VSG447" s="196"/>
      <c r="VSH447" s="196"/>
      <c r="VSI447" s="196"/>
      <c r="VSJ447" s="196"/>
      <c r="VSK447" s="196"/>
      <c r="VSL447" s="196"/>
      <c r="VSM447" s="196"/>
      <c r="VSN447" s="196"/>
      <c r="VSO447" s="196"/>
      <c r="VSP447" s="196"/>
      <c r="VSQ447" s="196"/>
      <c r="VSR447" s="196"/>
      <c r="VSS447" s="196"/>
      <c r="VST447" s="196"/>
      <c r="VSU447" s="196"/>
      <c r="VSV447" s="196"/>
      <c r="VSW447" s="196"/>
      <c r="VSX447" s="196"/>
      <c r="VSY447" s="196"/>
      <c r="VSZ447" s="196"/>
      <c r="VTA447" s="196"/>
      <c r="VTB447" s="196"/>
      <c r="VTC447" s="196"/>
      <c r="VTD447" s="196"/>
      <c r="VTE447" s="196"/>
      <c r="VTF447" s="196"/>
      <c r="VTG447" s="196"/>
      <c r="VTH447" s="196"/>
      <c r="VTI447" s="196"/>
      <c r="VTJ447" s="196"/>
      <c r="VTK447" s="196"/>
      <c r="VTL447" s="196"/>
      <c r="VTM447" s="196"/>
      <c r="VTN447" s="196"/>
      <c r="VTO447" s="196"/>
      <c r="VTP447" s="196"/>
      <c r="VTQ447" s="196"/>
      <c r="VTR447" s="196"/>
      <c r="VTS447" s="196"/>
      <c r="VTT447" s="196"/>
      <c r="VTU447" s="196"/>
      <c r="VTV447" s="196"/>
      <c r="VTW447" s="196"/>
      <c r="VTX447" s="196"/>
      <c r="VTY447" s="196"/>
      <c r="VTZ447" s="196"/>
      <c r="VUA447" s="196"/>
      <c r="VUB447" s="196"/>
      <c r="VUC447" s="196"/>
      <c r="VUD447" s="196"/>
      <c r="VUE447" s="196"/>
      <c r="VUF447" s="196"/>
      <c r="VUG447" s="196"/>
      <c r="VUH447" s="196"/>
      <c r="VUI447" s="196"/>
      <c r="VUJ447" s="196"/>
      <c r="VUK447" s="196"/>
      <c r="VUL447" s="196"/>
      <c r="VUM447" s="196"/>
      <c r="VUN447" s="196"/>
      <c r="VUO447" s="196"/>
      <c r="VUP447" s="196"/>
      <c r="VUQ447" s="196"/>
      <c r="VUR447" s="196"/>
      <c r="VUS447" s="196"/>
      <c r="VUT447" s="196"/>
      <c r="VUU447" s="196"/>
      <c r="VUV447" s="196"/>
      <c r="VUW447" s="196"/>
      <c r="VUX447" s="196"/>
      <c r="VUY447" s="196"/>
      <c r="VUZ447" s="196"/>
      <c r="VVA447" s="196"/>
      <c r="VVB447" s="196"/>
      <c r="VVC447" s="196"/>
      <c r="VVD447" s="196"/>
      <c r="VVE447" s="196"/>
      <c r="VVF447" s="196"/>
      <c r="VVG447" s="196"/>
      <c r="VVH447" s="196"/>
      <c r="VVI447" s="196"/>
      <c r="VVJ447" s="196"/>
      <c r="VVK447" s="196"/>
      <c r="VVL447" s="196"/>
      <c r="VVM447" s="196"/>
      <c r="VVN447" s="196"/>
      <c r="VVO447" s="196"/>
      <c r="VVP447" s="196"/>
      <c r="VVQ447" s="196"/>
      <c r="VVR447" s="196"/>
      <c r="VVS447" s="196"/>
      <c r="VVT447" s="196"/>
      <c r="VVU447" s="196"/>
      <c r="VVV447" s="196"/>
      <c r="VVW447" s="196"/>
      <c r="VVX447" s="196"/>
      <c r="VVY447" s="196"/>
      <c r="VVZ447" s="196"/>
      <c r="VWA447" s="196"/>
      <c r="VWB447" s="196"/>
      <c r="VWC447" s="196"/>
      <c r="VWD447" s="196"/>
      <c r="VWE447" s="196"/>
      <c r="VWF447" s="196"/>
      <c r="VWG447" s="196"/>
      <c r="VWH447" s="196"/>
      <c r="VWI447" s="196"/>
      <c r="VWJ447" s="196"/>
      <c r="VWK447" s="196"/>
      <c r="VWL447" s="196"/>
      <c r="VWM447" s="196"/>
      <c r="VWN447" s="196"/>
      <c r="VWO447" s="196"/>
      <c r="VWP447" s="196"/>
      <c r="VWQ447" s="196"/>
      <c r="VWR447" s="196"/>
      <c r="VWS447" s="196"/>
      <c r="VWT447" s="196"/>
      <c r="VWU447" s="196"/>
      <c r="VWV447" s="196"/>
      <c r="VWW447" s="196"/>
      <c r="VWX447" s="196"/>
      <c r="VWY447" s="196"/>
      <c r="VWZ447" s="196"/>
      <c r="VXA447" s="196"/>
      <c r="VXB447" s="196"/>
      <c r="VXC447" s="196"/>
      <c r="VXD447" s="196"/>
      <c r="VXE447" s="196"/>
      <c r="VXF447" s="196"/>
      <c r="VXG447" s="196"/>
      <c r="VXH447" s="196"/>
      <c r="VXI447" s="196"/>
      <c r="VXJ447" s="196"/>
      <c r="VXK447" s="196"/>
      <c r="VXL447" s="196"/>
      <c r="VXM447" s="196"/>
      <c r="VXN447" s="196"/>
      <c r="VXO447" s="196"/>
      <c r="VXP447" s="196"/>
      <c r="VXQ447" s="196"/>
      <c r="VXR447" s="196"/>
      <c r="VXS447" s="196"/>
      <c r="VXT447" s="196"/>
      <c r="VXU447" s="196"/>
      <c r="VXV447" s="196"/>
      <c r="VXW447" s="196"/>
      <c r="VXX447" s="196"/>
      <c r="VXY447" s="196"/>
      <c r="VXZ447" s="196"/>
      <c r="VYA447" s="196"/>
      <c r="VYB447" s="196"/>
      <c r="VYC447" s="196"/>
      <c r="VYD447" s="196"/>
      <c r="VYE447" s="196"/>
      <c r="VYF447" s="196"/>
      <c r="VYG447" s="196"/>
      <c r="VYH447" s="196"/>
      <c r="VYI447" s="196"/>
      <c r="VYJ447" s="196"/>
      <c r="VYK447" s="196"/>
      <c r="VYL447" s="196"/>
      <c r="VYM447" s="196"/>
      <c r="VYN447" s="196"/>
      <c r="VYO447" s="196"/>
      <c r="VYP447" s="196"/>
      <c r="VYQ447" s="196"/>
      <c r="VYR447" s="196"/>
      <c r="VYS447" s="196"/>
      <c r="VYT447" s="196"/>
      <c r="VYU447" s="196"/>
      <c r="VYV447" s="196"/>
      <c r="VYW447" s="196"/>
      <c r="VYX447" s="196"/>
      <c r="VYY447" s="196"/>
      <c r="VYZ447" s="196"/>
      <c r="VZA447" s="196"/>
      <c r="VZB447" s="196"/>
      <c r="VZC447" s="196"/>
      <c r="VZD447" s="196"/>
      <c r="VZE447" s="196"/>
      <c r="VZF447" s="196"/>
      <c r="VZG447" s="196"/>
      <c r="VZH447" s="196"/>
      <c r="VZI447" s="196"/>
      <c r="VZJ447" s="196"/>
      <c r="VZK447" s="196"/>
      <c r="VZL447" s="196"/>
      <c r="VZM447" s="196"/>
      <c r="VZN447" s="196"/>
      <c r="VZO447" s="196"/>
      <c r="VZP447" s="196"/>
      <c r="VZQ447" s="196"/>
      <c r="VZR447" s="196"/>
      <c r="VZS447" s="196"/>
      <c r="VZT447" s="196"/>
      <c r="VZU447" s="196"/>
      <c r="VZV447" s="196"/>
      <c r="VZW447" s="196"/>
      <c r="VZX447" s="196"/>
      <c r="VZY447" s="196"/>
      <c r="VZZ447" s="196"/>
      <c r="WAA447" s="196"/>
      <c r="WAB447" s="196"/>
      <c r="WAC447" s="196"/>
      <c r="WAD447" s="196"/>
      <c r="WAE447" s="196"/>
      <c r="WAF447" s="196"/>
      <c r="WAG447" s="196"/>
      <c r="WAH447" s="196"/>
      <c r="WAI447" s="196"/>
      <c r="WAJ447" s="196"/>
      <c r="WAK447" s="196"/>
      <c r="WAL447" s="196"/>
      <c r="WAM447" s="196"/>
      <c r="WAN447" s="196"/>
      <c r="WAO447" s="196"/>
      <c r="WAP447" s="196"/>
      <c r="WAQ447" s="196"/>
      <c r="WAR447" s="196"/>
      <c r="WAS447" s="196"/>
      <c r="WAT447" s="196"/>
      <c r="WAU447" s="196"/>
      <c r="WAV447" s="196"/>
      <c r="WAW447" s="196"/>
      <c r="WAX447" s="196"/>
      <c r="WAY447" s="196"/>
      <c r="WAZ447" s="196"/>
      <c r="WBA447" s="196"/>
      <c r="WBB447" s="196"/>
      <c r="WBC447" s="196"/>
      <c r="WBD447" s="196"/>
      <c r="WBE447" s="196"/>
      <c r="WBF447" s="196"/>
      <c r="WBG447" s="196"/>
      <c r="WBH447" s="196"/>
      <c r="WBI447" s="196"/>
      <c r="WBJ447" s="196"/>
      <c r="WBK447" s="196"/>
      <c r="WBL447" s="196"/>
      <c r="WBM447" s="196"/>
      <c r="WBN447" s="196"/>
      <c r="WBO447" s="196"/>
      <c r="WBP447" s="196"/>
      <c r="WBQ447" s="196"/>
      <c r="WBR447" s="196"/>
      <c r="WBS447" s="196"/>
      <c r="WBT447" s="196"/>
      <c r="WBU447" s="196"/>
      <c r="WBV447" s="196"/>
      <c r="WBW447" s="196"/>
      <c r="WBX447" s="196"/>
      <c r="WBY447" s="196"/>
      <c r="WBZ447" s="196"/>
      <c r="WCA447" s="196"/>
      <c r="WCB447" s="196"/>
      <c r="WCC447" s="196"/>
      <c r="WCD447" s="196"/>
      <c r="WCE447" s="196"/>
      <c r="WCF447" s="196"/>
      <c r="WCG447" s="196"/>
      <c r="WCH447" s="196"/>
      <c r="WCI447" s="196"/>
      <c r="WCJ447" s="196"/>
      <c r="WCK447" s="196"/>
      <c r="WCL447" s="196"/>
      <c r="WCM447" s="196"/>
      <c r="WCN447" s="196"/>
      <c r="WCO447" s="196"/>
      <c r="WCP447" s="196"/>
      <c r="WCQ447" s="196"/>
      <c r="WCR447" s="196"/>
      <c r="WCS447" s="196"/>
      <c r="WCT447" s="196"/>
      <c r="WCU447" s="196"/>
      <c r="WCV447" s="196"/>
      <c r="WCW447" s="196"/>
      <c r="WCX447" s="196"/>
      <c r="WCY447" s="196"/>
      <c r="WCZ447" s="196"/>
      <c r="WDA447" s="196"/>
      <c r="WDB447" s="196"/>
      <c r="WDC447" s="196"/>
      <c r="WDD447" s="196"/>
      <c r="WDE447" s="196"/>
      <c r="WDF447" s="196"/>
      <c r="WDG447" s="196"/>
      <c r="WDH447" s="196"/>
      <c r="WDI447" s="196"/>
      <c r="WDJ447" s="196"/>
      <c r="WDK447" s="196"/>
      <c r="WDL447" s="196"/>
      <c r="WDM447" s="196"/>
      <c r="WDN447" s="196"/>
      <c r="WDO447" s="196"/>
      <c r="WDP447" s="196"/>
      <c r="WDQ447" s="196"/>
      <c r="WDR447" s="196"/>
      <c r="WDS447" s="196"/>
      <c r="WDT447" s="196"/>
      <c r="WDU447" s="196"/>
      <c r="WDV447" s="196"/>
      <c r="WDW447" s="196"/>
      <c r="WDX447" s="196"/>
      <c r="WDY447" s="196"/>
      <c r="WDZ447" s="196"/>
      <c r="WEA447" s="196"/>
      <c r="WEB447" s="196"/>
      <c r="WEC447" s="196"/>
      <c r="WED447" s="196"/>
      <c r="WEE447" s="196"/>
      <c r="WEF447" s="196"/>
      <c r="WEG447" s="196"/>
      <c r="WEH447" s="196"/>
      <c r="WEI447" s="196"/>
      <c r="WEJ447" s="196"/>
      <c r="WEK447" s="196"/>
      <c r="WEL447" s="196"/>
      <c r="WEM447" s="196"/>
      <c r="WEN447" s="196"/>
      <c r="WEO447" s="196"/>
      <c r="WEP447" s="196"/>
      <c r="WEQ447" s="196"/>
      <c r="WER447" s="196"/>
      <c r="WES447" s="196"/>
      <c r="WET447" s="196"/>
      <c r="WEU447" s="196"/>
      <c r="WEV447" s="196"/>
      <c r="WEW447" s="196"/>
      <c r="WEX447" s="196"/>
      <c r="WEY447" s="196"/>
      <c r="WEZ447" s="196"/>
      <c r="WFA447" s="196"/>
      <c r="WFB447" s="196"/>
      <c r="WFC447" s="196"/>
      <c r="WFD447" s="196"/>
      <c r="WFE447" s="196"/>
      <c r="WFF447" s="196"/>
      <c r="WFG447" s="196"/>
      <c r="WFH447" s="196"/>
      <c r="WFI447" s="196"/>
      <c r="WFJ447" s="196"/>
      <c r="WFK447" s="196"/>
      <c r="WFL447" s="196"/>
      <c r="WFM447" s="196"/>
      <c r="WFN447" s="196"/>
      <c r="WFO447" s="196"/>
      <c r="WFP447" s="196"/>
      <c r="WFQ447" s="196"/>
      <c r="WFR447" s="196"/>
      <c r="WFS447" s="196"/>
      <c r="WFT447" s="196"/>
      <c r="WFU447" s="196"/>
      <c r="WFV447" s="196"/>
      <c r="WFW447" s="196"/>
      <c r="WFX447" s="196"/>
      <c r="WFY447" s="196"/>
      <c r="WFZ447" s="196"/>
      <c r="WGA447" s="196"/>
      <c r="WGB447" s="196"/>
      <c r="WGC447" s="196"/>
      <c r="WGD447" s="196"/>
      <c r="WGE447" s="196"/>
      <c r="WGF447" s="196"/>
      <c r="WGG447" s="196"/>
      <c r="WGH447" s="196"/>
      <c r="WGI447" s="196"/>
      <c r="WGJ447" s="196"/>
      <c r="WGK447" s="196"/>
      <c r="WGL447" s="196"/>
      <c r="WGM447" s="196"/>
      <c r="WGN447" s="196"/>
      <c r="WGO447" s="196"/>
      <c r="WGP447" s="196"/>
      <c r="WGQ447" s="196"/>
      <c r="WGR447" s="196"/>
      <c r="WGS447" s="196"/>
      <c r="WGT447" s="196"/>
      <c r="WGU447" s="196"/>
      <c r="WGV447" s="196"/>
      <c r="WGW447" s="196"/>
      <c r="WGX447" s="196"/>
      <c r="WGY447" s="196"/>
      <c r="WGZ447" s="196"/>
      <c r="WHA447" s="196"/>
      <c r="WHB447" s="196"/>
      <c r="WHC447" s="196"/>
      <c r="WHD447" s="196"/>
      <c r="WHE447" s="196"/>
      <c r="WHF447" s="196"/>
      <c r="WHG447" s="196"/>
      <c r="WHH447" s="196"/>
      <c r="WHI447" s="196"/>
      <c r="WHJ447" s="196"/>
      <c r="WHK447" s="196"/>
      <c r="WHL447" s="196"/>
      <c r="WHM447" s="196"/>
      <c r="WHN447" s="196"/>
      <c r="WHO447" s="196"/>
      <c r="WHP447" s="196"/>
      <c r="WHQ447" s="196"/>
      <c r="WHR447" s="196"/>
      <c r="WHS447" s="196"/>
      <c r="WHT447" s="196"/>
      <c r="WHU447" s="196"/>
      <c r="WHV447" s="196"/>
      <c r="WHW447" s="196"/>
      <c r="WHX447" s="196"/>
      <c r="WHY447" s="196"/>
      <c r="WHZ447" s="196"/>
      <c r="WIA447" s="196"/>
      <c r="WIB447" s="196"/>
      <c r="WIC447" s="196"/>
      <c r="WID447" s="196"/>
      <c r="WIE447" s="196"/>
      <c r="WIF447" s="196"/>
      <c r="WIG447" s="196"/>
      <c r="WIH447" s="196"/>
      <c r="WII447" s="196"/>
      <c r="WIJ447" s="196"/>
      <c r="WIK447" s="196"/>
      <c r="WIL447" s="196"/>
      <c r="WIM447" s="196"/>
      <c r="WIN447" s="196"/>
      <c r="WIO447" s="196"/>
      <c r="WIP447" s="196"/>
      <c r="WIQ447" s="196"/>
      <c r="WIR447" s="196"/>
      <c r="WIS447" s="196"/>
      <c r="WIT447" s="196"/>
      <c r="WIU447" s="196"/>
      <c r="WIV447" s="196"/>
      <c r="WIW447" s="196"/>
      <c r="WIX447" s="196"/>
      <c r="WIY447" s="196"/>
      <c r="WIZ447" s="196"/>
      <c r="WJA447" s="196"/>
      <c r="WJB447" s="196"/>
      <c r="WJC447" s="196"/>
      <c r="WJD447" s="196"/>
      <c r="WJE447" s="196"/>
      <c r="WJF447" s="196"/>
      <c r="WJG447" s="196"/>
      <c r="WJH447" s="196"/>
      <c r="WJI447" s="196"/>
      <c r="WJJ447" s="196"/>
      <c r="WJK447" s="196"/>
      <c r="WJL447" s="196"/>
      <c r="WJM447" s="196"/>
      <c r="WJN447" s="196"/>
      <c r="WJO447" s="196"/>
      <c r="WJP447" s="196"/>
      <c r="WJQ447" s="196"/>
      <c r="WJR447" s="196"/>
      <c r="WJS447" s="196"/>
      <c r="WJT447" s="196"/>
      <c r="WJU447" s="196"/>
      <c r="WJV447" s="196"/>
      <c r="WJW447" s="196"/>
      <c r="WJX447" s="196"/>
      <c r="WJY447" s="196"/>
      <c r="WJZ447" s="196"/>
      <c r="WKA447" s="196"/>
      <c r="WKB447" s="196"/>
      <c r="WKC447" s="196"/>
      <c r="WKD447" s="196"/>
      <c r="WKE447" s="196"/>
      <c r="WKF447" s="196"/>
      <c r="WKG447" s="196"/>
      <c r="WKH447" s="196"/>
      <c r="WKI447" s="196"/>
      <c r="WKJ447" s="196"/>
      <c r="WKK447" s="196"/>
      <c r="WKL447" s="196"/>
      <c r="WKM447" s="196"/>
      <c r="WKN447" s="196"/>
      <c r="WKO447" s="196"/>
      <c r="WKP447" s="196"/>
      <c r="WKQ447" s="196"/>
      <c r="WKR447" s="196"/>
      <c r="WKS447" s="196"/>
      <c r="WKT447" s="196"/>
      <c r="WKU447" s="196"/>
      <c r="WKV447" s="196"/>
      <c r="WKW447" s="196"/>
      <c r="WKX447" s="196"/>
      <c r="WKY447" s="196"/>
      <c r="WKZ447" s="196"/>
      <c r="WLA447" s="196"/>
      <c r="WLB447" s="196"/>
      <c r="WLC447" s="196"/>
      <c r="WLD447" s="196"/>
      <c r="WLE447" s="196"/>
      <c r="WLF447" s="196"/>
      <c r="WLG447" s="196"/>
      <c r="WLH447" s="196"/>
      <c r="WLI447" s="196"/>
      <c r="WLJ447" s="196"/>
      <c r="WLK447" s="196"/>
      <c r="WLL447" s="196"/>
      <c r="WLM447" s="196"/>
      <c r="WLN447" s="196"/>
      <c r="WLO447" s="196"/>
      <c r="WLP447" s="196"/>
      <c r="WLQ447" s="196"/>
      <c r="WLR447" s="196"/>
      <c r="WLS447" s="196"/>
      <c r="WLT447" s="196"/>
      <c r="WLU447" s="196"/>
      <c r="WLV447" s="196"/>
      <c r="WLW447" s="196"/>
      <c r="WLX447" s="196"/>
      <c r="WLY447" s="196"/>
      <c r="WLZ447" s="196"/>
      <c r="WMA447" s="196"/>
      <c r="WMB447" s="196"/>
      <c r="WMC447" s="196"/>
      <c r="WMD447" s="196"/>
      <c r="WME447" s="196"/>
      <c r="WMF447" s="196"/>
      <c r="WMG447" s="196"/>
      <c r="WMH447" s="196"/>
      <c r="WMI447" s="196"/>
      <c r="WMJ447" s="196"/>
      <c r="WMK447" s="196"/>
      <c r="WML447" s="196"/>
      <c r="WMM447" s="196"/>
      <c r="WMN447" s="196"/>
      <c r="WMO447" s="196"/>
      <c r="WMP447" s="196"/>
      <c r="WMQ447" s="196"/>
      <c r="WMR447" s="196"/>
      <c r="WMS447" s="196"/>
      <c r="WMT447" s="196"/>
      <c r="WMU447" s="196"/>
      <c r="WMV447" s="196"/>
      <c r="WMW447" s="196"/>
      <c r="WMX447" s="196"/>
      <c r="WMY447" s="196"/>
      <c r="WMZ447" s="196"/>
      <c r="WNA447" s="196"/>
      <c r="WNB447" s="196"/>
      <c r="WNC447" s="196"/>
      <c r="WND447" s="196"/>
      <c r="WNE447" s="196"/>
      <c r="WNF447" s="196"/>
      <c r="WNG447" s="196"/>
      <c r="WNH447" s="196"/>
      <c r="WNI447" s="196"/>
      <c r="WNJ447" s="196"/>
      <c r="WNK447" s="196"/>
      <c r="WNL447" s="196"/>
      <c r="WNM447" s="196"/>
      <c r="WNN447" s="196"/>
      <c r="WNO447" s="196"/>
      <c r="WNP447" s="196"/>
      <c r="WNQ447" s="196"/>
      <c r="WNR447" s="196"/>
      <c r="WNS447" s="196"/>
      <c r="WNT447" s="196"/>
      <c r="WNU447" s="196"/>
      <c r="WNV447" s="196"/>
      <c r="WNW447" s="196"/>
      <c r="WNX447" s="196"/>
      <c r="WNY447" s="196"/>
      <c r="WNZ447" s="196"/>
      <c r="WOA447" s="196"/>
      <c r="WOB447" s="196"/>
      <c r="WOC447" s="196"/>
      <c r="WOD447" s="196"/>
      <c r="WOE447" s="196"/>
      <c r="WOF447" s="196"/>
      <c r="WOG447" s="196"/>
      <c r="WOH447" s="196"/>
      <c r="WOI447" s="196"/>
      <c r="WOJ447" s="196"/>
      <c r="WOK447" s="196"/>
      <c r="WOL447" s="196"/>
      <c r="WOM447" s="196"/>
      <c r="WON447" s="196"/>
      <c r="WOO447" s="196"/>
      <c r="WOP447" s="196"/>
      <c r="WOQ447" s="196"/>
      <c r="WOR447" s="196"/>
      <c r="WOS447" s="196"/>
      <c r="WOT447" s="196"/>
      <c r="WOU447" s="196"/>
      <c r="WOV447" s="196"/>
      <c r="WOW447" s="196"/>
      <c r="WOX447" s="196"/>
      <c r="WOY447" s="196"/>
      <c r="WOZ447" s="196"/>
      <c r="WPA447" s="196"/>
      <c r="WPB447" s="196"/>
      <c r="WPC447" s="196"/>
      <c r="WPD447" s="196"/>
      <c r="WPE447" s="196"/>
      <c r="WPF447" s="196"/>
      <c r="WPG447" s="196"/>
      <c r="WPH447" s="196"/>
      <c r="WPI447" s="196"/>
      <c r="WPJ447" s="196"/>
      <c r="WPK447" s="196"/>
      <c r="WPL447" s="196"/>
      <c r="WPM447" s="196"/>
      <c r="WPN447" s="196"/>
      <c r="WPO447" s="196"/>
      <c r="WPP447" s="196"/>
      <c r="WPQ447" s="196"/>
      <c r="WPR447" s="196"/>
      <c r="WPS447" s="196"/>
      <c r="WPT447" s="196"/>
      <c r="WPU447" s="196"/>
      <c r="WPV447" s="196"/>
      <c r="WPW447" s="196"/>
      <c r="WPX447" s="196"/>
      <c r="WPY447" s="196"/>
      <c r="WPZ447" s="196"/>
      <c r="WQA447" s="196"/>
      <c r="WQB447" s="196"/>
      <c r="WQC447" s="196"/>
      <c r="WQD447" s="196"/>
      <c r="WQE447" s="196"/>
      <c r="WQF447" s="196"/>
      <c r="WQG447" s="196"/>
      <c r="WQH447" s="196"/>
      <c r="WQI447" s="196"/>
      <c r="WQJ447" s="196"/>
      <c r="WQK447" s="196"/>
      <c r="WQL447" s="196"/>
      <c r="WQM447" s="196"/>
      <c r="WQN447" s="196"/>
      <c r="WQO447" s="196"/>
      <c r="WQP447" s="196"/>
      <c r="WQQ447" s="196"/>
      <c r="WQR447" s="196"/>
      <c r="WQS447" s="196"/>
      <c r="WQT447" s="196"/>
      <c r="WQU447" s="196"/>
      <c r="WQV447" s="196"/>
      <c r="WQW447" s="196"/>
      <c r="WQX447" s="196"/>
      <c r="WQY447" s="196"/>
      <c r="WQZ447" s="196"/>
      <c r="WRA447" s="196"/>
      <c r="WRB447" s="196"/>
      <c r="WRC447" s="196"/>
      <c r="WRD447" s="196"/>
      <c r="WRE447" s="196"/>
      <c r="WRF447" s="196"/>
      <c r="WRG447" s="196"/>
      <c r="WRH447" s="196"/>
      <c r="WRI447" s="196"/>
      <c r="WRJ447" s="196"/>
      <c r="WRK447" s="196"/>
      <c r="WRL447" s="196"/>
      <c r="WRM447" s="196"/>
      <c r="WRN447" s="196"/>
      <c r="WRO447" s="196"/>
      <c r="WRP447" s="196"/>
      <c r="WRQ447" s="196"/>
      <c r="WRR447" s="196"/>
      <c r="WRS447" s="196"/>
      <c r="WRT447" s="196"/>
      <c r="WRU447" s="196"/>
      <c r="WRV447" s="196"/>
      <c r="WRW447" s="196"/>
      <c r="WRX447" s="196"/>
      <c r="WRY447" s="196"/>
      <c r="WRZ447" s="196"/>
      <c r="WSA447" s="196"/>
      <c r="WSB447" s="196"/>
      <c r="WSC447" s="196"/>
      <c r="WSD447" s="196"/>
      <c r="WSE447" s="196"/>
      <c r="WSF447" s="196"/>
      <c r="WSG447" s="196"/>
      <c r="WSH447" s="196"/>
      <c r="WSI447" s="196"/>
      <c r="WSJ447" s="196"/>
      <c r="WSK447" s="196"/>
      <c r="WSL447" s="196"/>
      <c r="WSM447" s="196"/>
      <c r="WSN447" s="196"/>
      <c r="WSO447" s="196"/>
      <c r="WSP447" s="196"/>
      <c r="WSQ447" s="196"/>
      <c r="WSR447" s="196"/>
      <c r="WSS447" s="196"/>
      <c r="WST447" s="196"/>
      <c r="WSU447" s="196"/>
      <c r="WSV447" s="196"/>
      <c r="WSW447" s="196"/>
      <c r="WSX447" s="196"/>
      <c r="WSY447" s="196"/>
      <c r="WSZ447" s="196"/>
      <c r="WTA447" s="196"/>
      <c r="WTB447" s="196"/>
      <c r="WTC447" s="196"/>
      <c r="WTD447" s="196"/>
      <c r="WTE447" s="196"/>
      <c r="WTF447" s="196"/>
      <c r="WTG447" s="196"/>
      <c r="WTH447" s="196"/>
      <c r="WTI447" s="196"/>
      <c r="WTJ447" s="196"/>
      <c r="WTK447" s="196"/>
      <c r="WTL447" s="196"/>
      <c r="WTM447" s="196"/>
      <c r="WTN447" s="196"/>
      <c r="WTO447" s="196"/>
      <c r="WTP447" s="196"/>
      <c r="WTQ447" s="196"/>
      <c r="WTR447" s="196"/>
      <c r="WTS447" s="196"/>
      <c r="WTT447" s="196"/>
      <c r="WTU447" s="196"/>
      <c r="WTV447" s="196"/>
      <c r="WTW447" s="196"/>
      <c r="WTX447" s="196"/>
      <c r="WTY447" s="196"/>
      <c r="WTZ447" s="196"/>
      <c r="WUA447" s="196"/>
      <c r="WUB447" s="196"/>
      <c r="WUC447" s="196"/>
      <c r="WUD447" s="196"/>
      <c r="WUE447" s="196"/>
      <c r="WUF447" s="196"/>
      <c r="WUG447" s="196"/>
      <c r="WUH447" s="196"/>
      <c r="WUI447" s="196"/>
      <c r="WUJ447" s="196"/>
      <c r="WUK447" s="196"/>
      <c r="WUL447" s="196"/>
      <c r="WUM447" s="196"/>
      <c r="WUN447" s="196"/>
      <c r="WUO447" s="196"/>
      <c r="WUP447" s="196"/>
      <c r="WUQ447" s="196"/>
      <c r="WUR447" s="196"/>
      <c r="WUS447" s="196"/>
      <c r="WUT447" s="196"/>
      <c r="WUU447" s="196"/>
      <c r="WUV447" s="196"/>
      <c r="WUW447" s="196"/>
      <c r="WUX447" s="196"/>
      <c r="WUY447" s="196"/>
      <c r="WUZ447" s="196"/>
      <c r="WVA447" s="196"/>
      <c r="WVB447" s="196"/>
      <c r="WVC447" s="196"/>
      <c r="WVD447" s="196"/>
      <c r="WVE447" s="196"/>
      <c r="WVF447" s="196"/>
      <c r="WVG447" s="196"/>
      <c r="WVH447" s="196"/>
      <c r="WVI447" s="196"/>
      <c r="WVJ447" s="196"/>
      <c r="WVK447" s="196"/>
      <c r="WVL447" s="196"/>
      <c r="WVM447" s="196"/>
      <c r="WVN447" s="196"/>
      <c r="WVO447" s="196"/>
      <c r="WVP447" s="196"/>
      <c r="WVQ447" s="196"/>
      <c r="WVR447" s="196"/>
      <c r="WVS447" s="196"/>
      <c r="WVT447" s="196"/>
      <c r="WVU447" s="196"/>
      <c r="WVV447" s="196"/>
      <c r="WVW447" s="196"/>
      <c r="WVX447" s="196"/>
      <c r="WVY447" s="196"/>
      <c r="WVZ447" s="196"/>
      <c r="WWA447" s="196"/>
      <c r="WWB447" s="196"/>
      <c r="WWC447" s="196"/>
      <c r="WWD447" s="196"/>
      <c r="WWE447" s="196"/>
      <c r="WWF447" s="196"/>
      <c r="WWG447" s="196"/>
      <c r="WWH447" s="196"/>
      <c r="WWI447" s="196"/>
      <c r="WWJ447" s="196"/>
      <c r="WWK447" s="196"/>
      <c r="WWL447" s="196"/>
      <c r="WWM447" s="196"/>
      <c r="WWN447" s="196"/>
      <c r="WWO447" s="196"/>
      <c r="WWP447" s="196"/>
      <c r="WWQ447" s="196"/>
      <c r="WWR447" s="196"/>
      <c r="WWS447" s="196"/>
      <c r="WWT447" s="196"/>
      <c r="WWU447" s="196"/>
      <c r="WWV447" s="196"/>
      <c r="WWW447" s="196"/>
      <c r="WWX447" s="196"/>
      <c r="WWY447" s="196"/>
      <c r="WWZ447" s="196"/>
      <c r="WXA447" s="196"/>
      <c r="WXB447" s="196"/>
      <c r="WXC447" s="196"/>
      <c r="WXD447" s="196"/>
      <c r="WXE447" s="196"/>
      <c r="WXF447" s="196"/>
      <c r="WXG447" s="196"/>
      <c r="WXH447" s="196"/>
      <c r="WXI447" s="196"/>
      <c r="WXJ447" s="196"/>
      <c r="WXK447" s="196"/>
      <c r="WXL447" s="196"/>
      <c r="WXM447" s="196"/>
      <c r="WXN447" s="196"/>
      <c r="WXO447" s="196"/>
      <c r="WXP447" s="196"/>
      <c r="WXQ447" s="196"/>
      <c r="WXR447" s="196"/>
      <c r="WXS447" s="196"/>
      <c r="WXT447" s="196"/>
      <c r="WXU447" s="196"/>
      <c r="WXV447" s="196"/>
      <c r="WXW447" s="196"/>
      <c r="WXX447" s="196"/>
      <c r="WXY447" s="196"/>
      <c r="WXZ447" s="196"/>
      <c r="WYA447" s="196"/>
      <c r="WYB447" s="196"/>
      <c r="WYC447" s="196"/>
      <c r="WYD447" s="196"/>
      <c r="WYE447" s="196"/>
      <c r="WYF447" s="196"/>
      <c r="WYG447" s="196"/>
      <c r="WYH447" s="196"/>
      <c r="WYI447" s="196"/>
      <c r="WYJ447" s="196"/>
      <c r="WYK447" s="196"/>
      <c r="WYL447" s="196"/>
      <c r="WYM447" s="196"/>
      <c r="WYN447" s="196"/>
      <c r="WYO447" s="196"/>
      <c r="WYP447" s="196"/>
      <c r="WYQ447" s="196"/>
      <c r="WYR447" s="196"/>
      <c r="WYS447" s="196"/>
      <c r="WYT447" s="196"/>
      <c r="WYU447" s="196"/>
      <c r="WYV447" s="196"/>
      <c r="WYW447" s="196"/>
      <c r="WYX447" s="196"/>
      <c r="WYY447" s="196"/>
      <c r="WYZ447" s="196"/>
      <c r="WZA447" s="196"/>
      <c r="WZB447" s="196"/>
      <c r="WZC447" s="196"/>
      <c r="WZD447" s="196"/>
      <c r="WZE447" s="196"/>
      <c r="WZF447" s="196"/>
      <c r="WZG447" s="196"/>
      <c r="WZH447" s="196"/>
      <c r="WZI447" s="196"/>
      <c r="WZJ447" s="196"/>
      <c r="WZK447" s="196"/>
      <c r="WZL447" s="196"/>
      <c r="WZM447" s="196"/>
      <c r="WZN447" s="196"/>
      <c r="WZO447" s="196"/>
      <c r="WZP447" s="196"/>
      <c r="WZQ447" s="196"/>
      <c r="WZR447" s="196"/>
      <c r="WZS447" s="196"/>
      <c r="WZT447" s="196"/>
      <c r="WZU447" s="196"/>
      <c r="WZV447" s="196"/>
      <c r="WZW447" s="196"/>
      <c r="WZX447" s="196"/>
      <c r="WZY447" s="196"/>
      <c r="WZZ447" s="196"/>
      <c r="XAA447" s="196"/>
      <c r="XAB447" s="196"/>
      <c r="XAC447" s="196"/>
      <c r="XAD447" s="196"/>
      <c r="XAE447" s="196"/>
      <c r="XAF447" s="196"/>
      <c r="XAG447" s="196"/>
      <c r="XAH447" s="196"/>
      <c r="XAI447" s="196"/>
      <c r="XAJ447" s="196"/>
      <c r="XAK447" s="196"/>
      <c r="XAL447" s="196"/>
      <c r="XAM447" s="196"/>
      <c r="XAN447" s="196"/>
      <c r="XAO447" s="196"/>
      <c r="XAP447" s="196"/>
      <c r="XAQ447" s="196"/>
      <c r="XAR447" s="196"/>
      <c r="XAS447" s="196"/>
      <c r="XAT447" s="196"/>
      <c r="XAU447" s="196"/>
      <c r="XAV447" s="196"/>
      <c r="XAW447" s="196"/>
      <c r="XAX447" s="196"/>
      <c r="XAY447" s="196"/>
      <c r="XAZ447" s="196"/>
      <c r="XBA447" s="196"/>
      <c r="XBB447" s="196"/>
      <c r="XBC447" s="196"/>
      <c r="XBD447" s="196"/>
      <c r="XBE447" s="196"/>
      <c r="XBF447" s="196"/>
      <c r="XBG447" s="196"/>
      <c r="XBH447" s="196"/>
      <c r="XBI447" s="196"/>
      <c r="XBJ447" s="196"/>
      <c r="XBK447" s="196"/>
      <c r="XBL447" s="196"/>
      <c r="XBM447" s="196"/>
      <c r="XBN447" s="196"/>
      <c r="XBO447" s="196"/>
      <c r="XBP447" s="196"/>
      <c r="XBQ447" s="196"/>
      <c r="XBR447" s="196"/>
      <c r="XBS447" s="196"/>
      <c r="XBT447" s="196"/>
      <c r="XBU447" s="196"/>
      <c r="XBV447" s="196"/>
      <c r="XBW447" s="196"/>
      <c r="XBX447" s="196"/>
      <c r="XBY447" s="196"/>
      <c r="XBZ447" s="196"/>
      <c r="XCA447" s="196"/>
      <c r="XCB447" s="196"/>
      <c r="XCC447" s="196"/>
      <c r="XCD447" s="196"/>
      <c r="XCE447" s="196"/>
      <c r="XCF447" s="196"/>
      <c r="XCG447" s="196"/>
      <c r="XCH447" s="196"/>
      <c r="XCI447" s="196"/>
      <c r="XCJ447" s="196"/>
      <c r="XCK447" s="196"/>
      <c r="XCL447" s="196"/>
      <c r="XCM447" s="196"/>
      <c r="XCN447" s="196"/>
      <c r="XCO447" s="196"/>
      <c r="XCP447" s="196"/>
      <c r="XCQ447" s="196"/>
      <c r="XCR447" s="196"/>
      <c r="XCS447" s="196"/>
      <c r="XCT447" s="196"/>
      <c r="XCU447" s="196"/>
      <c r="XCV447" s="196"/>
      <c r="XCW447" s="196"/>
      <c r="XCX447" s="196"/>
      <c r="XCY447" s="196"/>
      <c r="XCZ447" s="196"/>
      <c r="XDA447" s="196"/>
      <c r="XDB447" s="196"/>
      <c r="XDC447" s="196"/>
      <c r="XDD447" s="196"/>
      <c r="XDE447" s="196"/>
      <c r="XDF447" s="196"/>
      <c r="XDG447" s="196"/>
      <c r="XDH447" s="196"/>
      <c r="XDI447" s="196"/>
      <c r="XDJ447" s="196"/>
      <c r="XDK447" s="196"/>
      <c r="XDL447" s="196"/>
      <c r="XDM447" s="196"/>
      <c r="XDN447" s="196"/>
      <c r="XDO447" s="196"/>
      <c r="XDP447" s="196"/>
      <c r="XDQ447" s="196"/>
      <c r="XDR447" s="196"/>
      <c r="XDS447" s="196"/>
      <c r="XDT447" s="196"/>
      <c r="XDU447" s="196"/>
      <c r="XDV447" s="196"/>
      <c r="XDW447" s="196"/>
      <c r="XDX447" s="196"/>
      <c r="XDY447" s="196"/>
      <c r="XDZ447" s="196"/>
      <c r="XEA447" s="196"/>
      <c r="XEB447" s="196"/>
      <c r="XEC447" s="196"/>
      <c r="XED447" s="196"/>
      <c r="XEE447" s="196"/>
      <c r="XEF447" s="196"/>
      <c r="XEG447" s="196"/>
      <c r="XEH447" s="196"/>
      <c r="XEI447" s="196"/>
      <c r="XEJ447" s="196"/>
      <c r="XEK447" s="196"/>
      <c r="XEL447" s="196"/>
      <c r="XEM447" s="196"/>
      <c r="XEN447" s="196"/>
      <c r="XEO447" s="196"/>
      <c r="XEP447" s="196"/>
      <c r="XEQ447" s="196"/>
      <c r="XER447" s="196"/>
      <c r="XES447" s="196"/>
      <c r="XET447" s="196"/>
      <c r="XEU447" s="196"/>
      <c r="XEV447" s="196"/>
      <c r="XEW447" s="196"/>
      <c r="XEX447" s="196"/>
      <c r="XEY447" s="196"/>
      <c r="XEZ447" s="196"/>
      <c r="XFA447" s="196"/>
      <c r="XFB447" s="196"/>
    </row>
    <row r="448" spans="1:16382" s="213" customFormat="1">
      <c r="A448" s="208">
        <v>21703</v>
      </c>
      <c r="B448" s="208" t="s">
        <v>640</v>
      </c>
      <c r="C448" s="210">
        <v>1000</v>
      </c>
      <c r="D448" s="211"/>
      <c r="E448" s="205">
        <f t="shared" si="14"/>
        <v>1000</v>
      </c>
      <c r="F448" s="212">
        <v>1000</v>
      </c>
      <c r="G448" s="196">
        <f t="shared" si="13"/>
        <v>0</v>
      </c>
    </row>
    <row r="449" spans="1:7 16379:16382" s="213" customFormat="1" ht="14.25" customHeight="1">
      <c r="A449" s="209">
        <v>2170399</v>
      </c>
      <c r="B449" s="209" t="s">
        <v>617</v>
      </c>
      <c r="C449" s="210">
        <v>1000</v>
      </c>
      <c r="D449" s="211"/>
      <c r="E449" s="205">
        <f t="shared" si="14"/>
        <v>1000</v>
      </c>
      <c r="F449" s="212">
        <v>1000</v>
      </c>
      <c r="G449" s="196">
        <f t="shared" si="13"/>
        <v>0</v>
      </c>
    </row>
    <row r="450" spans="1:7 16379:16382">
      <c r="A450" s="204">
        <v>220</v>
      </c>
      <c r="B450" s="204" t="s">
        <v>642</v>
      </c>
      <c r="C450" s="205">
        <v>23181.497670999997</v>
      </c>
      <c r="D450" s="206">
        <f>D451+D459</f>
        <v>0</v>
      </c>
      <c r="E450" s="205">
        <f>E451+E459</f>
        <v>23181.497670999997</v>
      </c>
      <c r="F450" s="196">
        <v>22793</v>
      </c>
      <c r="G450" s="196">
        <f>E450-F450</f>
        <v>388.49767099999735</v>
      </c>
      <c r="XFA450" s="213"/>
      <c r="XFB450" s="213"/>
    </row>
    <row r="451" spans="1:7 16379:16382">
      <c r="A451" s="208">
        <v>22001</v>
      </c>
      <c r="B451" s="208" t="s">
        <v>448</v>
      </c>
      <c r="C451" s="205">
        <v>22996.427670999998</v>
      </c>
      <c r="D451" s="206"/>
      <c r="E451" s="205">
        <f t="shared" si="14"/>
        <v>22996.427670999998</v>
      </c>
      <c r="F451" s="201">
        <v>22613</v>
      </c>
      <c r="G451" s="196">
        <f t="shared" si="13"/>
        <v>383.42767099999764</v>
      </c>
    </row>
    <row r="452" spans="1:7 16379:16382" ht="14.25" customHeight="1">
      <c r="A452" s="209">
        <v>2200101</v>
      </c>
      <c r="B452" s="209" t="s">
        <v>135</v>
      </c>
      <c r="C452" s="205">
        <v>741.08761300000003</v>
      </c>
      <c r="D452" s="206"/>
      <c r="E452" s="205">
        <f t="shared" si="14"/>
        <v>741.08761300000003</v>
      </c>
      <c r="F452" s="201">
        <v>765</v>
      </c>
      <c r="G452" s="196">
        <f t="shared" si="13"/>
        <v>-23.912386999999967</v>
      </c>
    </row>
    <row r="453" spans="1:7 16379:16382" ht="14.25" customHeight="1">
      <c r="A453" s="209">
        <v>2200104</v>
      </c>
      <c r="B453" s="209" t="s">
        <v>449</v>
      </c>
      <c r="C453" s="205">
        <v>95.04</v>
      </c>
      <c r="D453" s="206"/>
      <c r="E453" s="205">
        <f t="shared" si="14"/>
        <v>95.04</v>
      </c>
      <c r="F453" s="201">
        <v>95</v>
      </c>
      <c r="G453" s="196">
        <f t="shared" si="13"/>
        <v>4.0000000000006253E-2</v>
      </c>
    </row>
    <row r="454" spans="1:7 16379:16382" ht="14.25" customHeight="1">
      <c r="A454" s="209">
        <v>2200106</v>
      </c>
      <c r="B454" s="209" t="s">
        <v>450</v>
      </c>
      <c r="C454" s="205">
        <v>8841.2839999999997</v>
      </c>
      <c r="D454" s="206"/>
      <c r="E454" s="205">
        <f t="shared" si="14"/>
        <v>8841.2839999999997</v>
      </c>
      <c r="F454" s="201">
        <v>5904</v>
      </c>
      <c r="G454" s="196">
        <f t="shared" si="13"/>
        <v>2937.2839999999997</v>
      </c>
    </row>
    <row r="455" spans="1:7 16379:16382" s="213" customFormat="1" ht="14.25" customHeight="1">
      <c r="A455" s="209">
        <v>2200112</v>
      </c>
      <c r="B455" s="209" t="s">
        <v>618</v>
      </c>
      <c r="C455" s="210">
        <v>2000</v>
      </c>
      <c r="D455" s="211"/>
      <c r="E455" s="205">
        <f t="shared" si="14"/>
        <v>2000</v>
      </c>
      <c r="F455" s="212">
        <v>2402</v>
      </c>
      <c r="G455" s="196">
        <f t="shared" si="13"/>
        <v>-402</v>
      </c>
    </row>
    <row r="456" spans="1:7 16379:16382" s="213" customFormat="1" ht="14.25" customHeight="1">
      <c r="A456" s="209">
        <v>2200114</v>
      </c>
      <c r="B456" s="209" t="s">
        <v>619</v>
      </c>
      <c r="C456" s="210">
        <v>0</v>
      </c>
      <c r="D456" s="211"/>
      <c r="E456" s="205">
        <f t="shared" si="14"/>
        <v>0</v>
      </c>
      <c r="F456" s="212">
        <v>169</v>
      </c>
      <c r="G456" s="196">
        <f t="shared" ref="G456:G507" si="15">E456-F456</f>
        <v>-169</v>
      </c>
    </row>
    <row r="457" spans="1:7 16379:16382" ht="14.25" customHeight="1">
      <c r="A457" s="209">
        <v>2200150</v>
      </c>
      <c r="B457" s="209" t="s">
        <v>138</v>
      </c>
      <c r="C457" s="205">
        <v>1699.0160579999999</v>
      </c>
      <c r="D457" s="206"/>
      <c r="E457" s="205">
        <f t="shared" ref="E457:E496" si="16">C457+D457</f>
        <v>1699.0160579999999</v>
      </c>
      <c r="F457" s="201">
        <v>1962</v>
      </c>
      <c r="G457" s="196">
        <f t="shared" si="15"/>
        <v>-262.98394200000007</v>
      </c>
    </row>
    <row r="458" spans="1:7 16379:16382" ht="14.25" customHeight="1">
      <c r="A458" s="209">
        <v>2200199</v>
      </c>
      <c r="B458" s="209" t="s">
        <v>451</v>
      </c>
      <c r="C458" s="205">
        <v>9620</v>
      </c>
      <c r="D458" s="206"/>
      <c r="E458" s="205">
        <f t="shared" si="16"/>
        <v>9620</v>
      </c>
      <c r="F458" s="201">
        <v>11316</v>
      </c>
      <c r="G458" s="196">
        <f t="shared" si="15"/>
        <v>-1696</v>
      </c>
    </row>
    <row r="459" spans="1:7 16379:16382">
      <c r="A459" s="208">
        <v>22005</v>
      </c>
      <c r="B459" s="208" t="s">
        <v>452</v>
      </c>
      <c r="C459" s="205">
        <v>185.07</v>
      </c>
      <c r="D459" s="206"/>
      <c r="E459" s="205">
        <f t="shared" si="16"/>
        <v>185.07</v>
      </c>
      <c r="F459" s="201">
        <v>180</v>
      </c>
      <c r="G459" s="196">
        <f t="shared" si="15"/>
        <v>5.0699999999999932</v>
      </c>
    </row>
    <row r="460" spans="1:7 16379:16382" ht="14.25" customHeight="1">
      <c r="A460" s="209">
        <v>2200504</v>
      </c>
      <c r="B460" s="209" t="s">
        <v>453</v>
      </c>
      <c r="C460" s="205">
        <v>165.07</v>
      </c>
      <c r="D460" s="206"/>
      <c r="E460" s="205">
        <f t="shared" si="16"/>
        <v>165.07</v>
      </c>
      <c r="F460" s="201">
        <v>165</v>
      </c>
      <c r="G460" s="196">
        <f t="shared" si="15"/>
        <v>6.9999999999993179E-2</v>
      </c>
    </row>
    <row r="461" spans="1:7 16379:16382" ht="14.25" customHeight="1">
      <c r="A461" s="209">
        <v>2200509</v>
      </c>
      <c r="B461" s="209" t="s">
        <v>454</v>
      </c>
      <c r="C461" s="205">
        <v>20</v>
      </c>
      <c r="D461" s="206"/>
      <c r="E461" s="205">
        <f t="shared" si="16"/>
        <v>20</v>
      </c>
      <c r="F461" s="201">
        <v>15</v>
      </c>
      <c r="G461" s="196">
        <f t="shared" si="15"/>
        <v>5</v>
      </c>
    </row>
    <row r="462" spans="1:7 16379:16382">
      <c r="A462" s="204">
        <v>221</v>
      </c>
      <c r="B462" s="204" t="s">
        <v>643</v>
      </c>
      <c r="C462" s="205">
        <v>23459.205537000002</v>
      </c>
      <c r="D462" s="206">
        <f>D463+D469</f>
        <v>0</v>
      </c>
      <c r="E462" s="205">
        <f>E463+E469</f>
        <v>23459.205537000002</v>
      </c>
      <c r="F462" s="196">
        <v>22282</v>
      </c>
      <c r="G462" s="196">
        <f>E462-F462</f>
        <v>1177.2055370000016</v>
      </c>
      <c r="XEY462" s="213"/>
      <c r="XEZ462" s="213"/>
    </row>
    <row r="463" spans="1:7 16379:16382">
      <c r="A463" s="208">
        <v>22101</v>
      </c>
      <c r="B463" s="208" t="s">
        <v>455</v>
      </c>
      <c r="C463" s="205">
        <v>11965.9</v>
      </c>
      <c r="D463" s="206"/>
      <c r="E463" s="205">
        <f t="shared" si="16"/>
        <v>11965.9</v>
      </c>
      <c r="F463" s="201">
        <v>12360</v>
      </c>
      <c r="G463" s="196">
        <f t="shared" si="15"/>
        <v>-394.10000000000036</v>
      </c>
    </row>
    <row r="464" spans="1:7 16379:16382" s="213" customFormat="1" ht="14.25" customHeight="1">
      <c r="A464" s="209">
        <v>2210101</v>
      </c>
      <c r="B464" s="209" t="s">
        <v>620</v>
      </c>
      <c r="C464" s="210">
        <v>0</v>
      </c>
      <c r="D464" s="211"/>
      <c r="E464" s="205">
        <f t="shared" si="16"/>
        <v>0</v>
      </c>
      <c r="F464" s="212">
        <v>909</v>
      </c>
      <c r="G464" s="196">
        <f t="shared" si="15"/>
        <v>-909</v>
      </c>
    </row>
    <row r="465" spans="1:7 16377:16378" ht="14.25" customHeight="1">
      <c r="A465" s="209">
        <v>2210103</v>
      </c>
      <c r="B465" s="209" t="s">
        <v>456</v>
      </c>
      <c r="C465" s="205">
        <v>1008</v>
      </c>
      <c r="D465" s="206"/>
      <c r="E465" s="205">
        <f t="shared" si="16"/>
        <v>1008</v>
      </c>
      <c r="F465" s="201">
        <v>0</v>
      </c>
      <c r="G465" s="196">
        <f t="shared" si="15"/>
        <v>1008</v>
      </c>
    </row>
    <row r="466" spans="1:7 16377:16378" ht="14.25" customHeight="1">
      <c r="A466" s="209">
        <v>2210105</v>
      </c>
      <c r="B466" s="209" t="s">
        <v>457</v>
      </c>
      <c r="C466" s="205">
        <v>78.599999999999994</v>
      </c>
      <c r="D466" s="206"/>
      <c r="E466" s="205">
        <f t="shared" si="16"/>
        <v>78.599999999999994</v>
      </c>
      <c r="F466" s="201">
        <v>75</v>
      </c>
      <c r="G466" s="196">
        <f t="shared" si="15"/>
        <v>3.5999999999999943</v>
      </c>
    </row>
    <row r="467" spans="1:7 16377:16378" ht="14.25" customHeight="1">
      <c r="A467" s="209">
        <v>2210108</v>
      </c>
      <c r="B467" s="209" t="s">
        <v>458</v>
      </c>
      <c r="C467" s="205">
        <v>9573.2999999999993</v>
      </c>
      <c r="D467" s="206"/>
      <c r="E467" s="205">
        <f t="shared" si="16"/>
        <v>9573.2999999999993</v>
      </c>
      <c r="F467" s="201">
        <v>8104</v>
      </c>
      <c r="G467" s="196">
        <f t="shared" si="15"/>
        <v>1469.2999999999993</v>
      </c>
    </row>
    <row r="468" spans="1:7 16377:16378" ht="14.25" customHeight="1">
      <c r="A468" s="209">
        <v>2210199</v>
      </c>
      <c r="B468" s="209" t="s">
        <v>459</v>
      </c>
      <c r="C468" s="205">
        <v>3823</v>
      </c>
      <c r="D468" s="206"/>
      <c r="E468" s="205">
        <f t="shared" si="16"/>
        <v>3823</v>
      </c>
      <c r="F468" s="201">
        <v>3272</v>
      </c>
      <c r="G468" s="196">
        <f t="shared" si="15"/>
        <v>551</v>
      </c>
    </row>
    <row r="469" spans="1:7 16377:16378">
      <c r="A469" s="208">
        <v>22102</v>
      </c>
      <c r="B469" s="208" t="s">
        <v>460</v>
      </c>
      <c r="C469" s="205">
        <v>11493.305537</v>
      </c>
      <c r="D469" s="206"/>
      <c r="E469" s="205">
        <f t="shared" si="16"/>
        <v>11493.305537</v>
      </c>
      <c r="F469" s="201">
        <v>9922</v>
      </c>
      <c r="G469" s="196">
        <f t="shared" si="15"/>
        <v>1571.3055370000002</v>
      </c>
    </row>
    <row r="470" spans="1:7 16377:16378" ht="14.25" customHeight="1">
      <c r="A470" s="209">
        <v>2210201</v>
      </c>
      <c r="B470" s="209" t="s">
        <v>461</v>
      </c>
      <c r="C470" s="205">
        <v>8976.3055370000002</v>
      </c>
      <c r="D470" s="206"/>
      <c r="E470" s="205">
        <f t="shared" si="16"/>
        <v>8976.3055370000002</v>
      </c>
      <c r="F470" s="201">
        <v>9922</v>
      </c>
      <c r="G470" s="196">
        <f t="shared" si="15"/>
        <v>-945.69446299999981</v>
      </c>
    </row>
    <row r="471" spans="1:7 16377:16378">
      <c r="A471" s="204">
        <v>224</v>
      </c>
      <c r="B471" s="204" t="s">
        <v>644</v>
      </c>
      <c r="C471" s="205">
        <v>6272.0895559999999</v>
      </c>
      <c r="D471" s="206">
        <f>D472+D477+D481+D484+D488+D492</f>
        <v>0</v>
      </c>
      <c r="E471" s="205">
        <f>E472+E477+E481+E484+E488+E492</f>
        <v>6272.0895559999999</v>
      </c>
      <c r="F471" s="196">
        <v>5440</v>
      </c>
      <c r="G471" s="196">
        <f>E471-F471</f>
        <v>832.0895559999999</v>
      </c>
      <c r="XEW471" s="213"/>
      <c r="XEX471" s="213"/>
    </row>
    <row r="472" spans="1:7 16377:16378">
      <c r="A472" s="208">
        <v>22401</v>
      </c>
      <c r="B472" s="208" t="s">
        <v>462</v>
      </c>
      <c r="C472" s="205">
        <v>2021.4068480000001</v>
      </c>
      <c r="D472" s="206"/>
      <c r="E472" s="205">
        <f t="shared" si="16"/>
        <v>2021.4068480000001</v>
      </c>
      <c r="F472" s="201">
        <v>1548</v>
      </c>
      <c r="G472" s="196">
        <f t="shared" si="15"/>
        <v>473.40684800000008</v>
      </c>
    </row>
    <row r="473" spans="1:7 16377:16378" ht="14.25" customHeight="1">
      <c r="A473" s="209">
        <v>2240101</v>
      </c>
      <c r="B473" s="209" t="s">
        <v>135</v>
      </c>
      <c r="C473" s="205">
        <v>576.57970599999999</v>
      </c>
      <c r="D473" s="206"/>
      <c r="E473" s="205">
        <f t="shared" si="16"/>
        <v>576.57970599999999</v>
      </c>
      <c r="F473" s="201">
        <v>567</v>
      </c>
      <c r="G473" s="196">
        <f t="shared" si="15"/>
        <v>9.5797059999999874</v>
      </c>
    </row>
    <row r="474" spans="1:7 16377:16378" ht="14.25" customHeight="1">
      <c r="A474" s="209">
        <v>2240108</v>
      </c>
      <c r="B474" s="209" t="s">
        <v>463</v>
      </c>
      <c r="C474" s="205">
        <v>265</v>
      </c>
      <c r="D474" s="206"/>
      <c r="E474" s="205">
        <f t="shared" si="16"/>
        <v>265</v>
      </c>
      <c r="F474" s="201">
        <v>0</v>
      </c>
      <c r="G474" s="196">
        <f t="shared" si="15"/>
        <v>265</v>
      </c>
    </row>
    <row r="475" spans="1:7 16377:16378" ht="14.25" customHeight="1">
      <c r="A475" s="209">
        <v>2240150</v>
      </c>
      <c r="B475" s="209" t="s">
        <v>138</v>
      </c>
      <c r="C475" s="205">
        <v>310.32714199999998</v>
      </c>
      <c r="D475" s="206"/>
      <c r="E475" s="205">
        <f t="shared" si="16"/>
        <v>310.32714199999998</v>
      </c>
      <c r="F475" s="201">
        <v>358</v>
      </c>
      <c r="G475" s="196">
        <f t="shared" si="15"/>
        <v>-47.672858000000019</v>
      </c>
    </row>
    <row r="476" spans="1:7 16377:16378" ht="14.25" customHeight="1">
      <c r="A476" s="209">
        <v>2240199</v>
      </c>
      <c r="B476" s="209" t="s">
        <v>464</v>
      </c>
      <c r="C476" s="205">
        <v>869.5</v>
      </c>
      <c r="D476" s="206"/>
      <c r="E476" s="205">
        <f t="shared" si="16"/>
        <v>869.5</v>
      </c>
      <c r="F476" s="201">
        <v>623</v>
      </c>
      <c r="G476" s="196">
        <f t="shared" si="15"/>
        <v>246.5</v>
      </c>
    </row>
    <row r="477" spans="1:7 16377:16378">
      <c r="A477" s="208">
        <v>22402</v>
      </c>
      <c r="B477" s="208" t="s">
        <v>465</v>
      </c>
      <c r="C477" s="205">
        <v>1125.5</v>
      </c>
      <c r="D477" s="206"/>
      <c r="E477" s="205">
        <f t="shared" si="16"/>
        <v>1125.5</v>
      </c>
      <c r="F477" s="201">
        <v>1004</v>
      </c>
      <c r="G477" s="196">
        <f t="shared" si="15"/>
        <v>121.5</v>
      </c>
    </row>
    <row r="478" spans="1:7 16377:16378" ht="14.25" customHeight="1">
      <c r="A478" s="209">
        <v>2240201</v>
      </c>
      <c r="B478" s="209" t="s">
        <v>135</v>
      </c>
      <c r="C478" s="205">
        <v>770.5</v>
      </c>
      <c r="D478" s="206"/>
      <c r="E478" s="205">
        <f t="shared" si="16"/>
        <v>770.5</v>
      </c>
      <c r="F478" s="201">
        <v>844</v>
      </c>
      <c r="G478" s="196">
        <f t="shared" si="15"/>
        <v>-73.5</v>
      </c>
    </row>
    <row r="479" spans="1:7 16377:16378" ht="14.25" customHeight="1">
      <c r="A479" s="209">
        <v>2240204</v>
      </c>
      <c r="B479" s="209" t="s">
        <v>466</v>
      </c>
      <c r="C479" s="205">
        <v>355</v>
      </c>
      <c r="D479" s="206"/>
      <c r="E479" s="205">
        <f t="shared" si="16"/>
        <v>355</v>
      </c>
      <c r="F479" s="201">
        <v>152</v>
      </c>
      <c r="G479" s="196">
        <f t="shared" si="15"/>
        <v>203</v>
      </c>
    </row>
    <row r="480" spans="1:7 16377:16378" s="213" customFormat="1" ht="14.25" customHeight="1">
      <c r="A480" s="209">
        <v>2240299</v>
      </c>
      <c r="B480" s="209" t="s">
        <v>621</v>
      </c>
      <c r="C480" s="210">
        <v>0</v>
      </c>
      <c r="D480" s="211"/>
      <c r="E480" s="205">
        <f t="shared" si="16"/>
        <v>0</v>
      </c>
      <c r="F480" s="212">
        <v>8</v>
      </c>
      <c r="G480" s="196">
        <f t="shared" si="15"/>
        <v>-8</v>
      </c>
    </row>
    <row r="481" spans="1:7 16373:16376">
      <c r="A481" s="208">
        <v>22405</v>
      </c>
      <c r="B481" s="208" t="s">
        <v>467</v>
      </c>
      <c r="C481" s="205">
        <v>85.182708000000005</v>
      </c>
      <c r="D481" s="206"/>
      <c r="E481" s="205">
        <f t="shared" si="16"/>
        <v>85.182708000000005</v>
      </c>
      <c r="F481" s="201">
        <v>94</v>
      </c>
      <c r="G481" s="196">
        <f t="shared" si="15"/>
        <v>-8.8172919999999948</v>
      </c>
    </row>
    <row r="482" spans="1:7 16373:16376" ht="14.25" customHeight="1">
      <c r="A482" s="209">
        <v>2240550</v>
      </c>
      <c r="B482" s="209" t="s">
        <v>468</v>
      </c>
      <c r="C482" s="205">
        <v>81.182708000000005</v>
      </c>
      <c r="D482" s="206"/>
      <c r="E482" s="205">
        <f t="shared" si="16"/>
        <v>81.182708000000005</v>
      </c>
      <c r="F482" s="201">
        <v>93</v>
      </c>
      <c r="G482" s="196">
        <f t="shared" si="15"/>
        <v>-11.817291999999995</v>
      </c>
    </row>
    <row r="483" spans="1:7 16373:16376" ht="14.25" customHeight="1">
      <c r="A483" s="209">
        <v>2240599</v>
      </c>
      <c r="B483" s="209" t="s">
        <v>469</v>
      </c>
      <c r="C483" s="205">
        <v>4</v>
      </c>
      <c r="D483" s="206"/>
      <c r="E483" s="205">
        <f t="shared" si="16"/>
        <v>4</v>
      </c>
      <c r="F483" s="201">
        <v>1</v>
      </c>
      <c r="G483" s="196">
        <f t="shared" si="15"/>
        <v>3</v>
      </c>
    </row>
    <row r="484" spans="1:7 16373:16376">
      <c r="A484" s="208">
        <v>22406</v>
      </c>
      <c r="B484" s="208" t="s">
        <v>470</v>
      </c>
      <c r="C484" s="205">
        <v>285</v>
      </c>
      <c r="D484" s="206"/>
      <c r="E484" s="205">
        <f t="shared" si="16"/>
        <v>285</v>
      </c>
      <c r="F484" s="201">
        <v>2617</v>
      </c>
      <c r="G484" s="196">
        <f t="shared" si="15"/>
        <v>-2332</v>
      </c>
    </row>
    <row r="485" spans="1:7 16373:16376" ht="14.25" customHeight="1">
      <c r="A485" s="209">
        <v>2240601</v>
      </c>
      <c r="B485" s="209" t="s">
        <v>471</v>
      </c>
      <c r="C485" s="205">
        <v>285</v>
      </c>
      <c r="D485" s="206"/>
      <c r="E485" s="205">
        <f t="shared" si="16"/>
        <v>285</v>
      </c>
      <c r="F485" s="201">
        <v>2243</v>
      </c>
      <c r="G485" s="196">
        <f t="shared" si="15"/>
        <v>-1958</v>
      </c>
    </row>
    <row r="486" spans="1:7 16373:16376" ht="14.25" customHeight="1">
      <c r="A486" s="209">
        <v>2240602</v>
      </c>
      <c r="B486" s="209" t="s">
        <v>622</v>
      </c>
      <c r="C486" s="205">
        <v>0</v>
      </c>
      <c r="D486" s="206"/>
      <c r="E486" s="205">
        <f t="shared" si="16"/>
        <v>0</v>
      </c>
      <c r="F486" s="201">
        <v>339</v>
      </c>
      <c r="G486" s="196">
        <f t="shared" si="15"/>
        <v>-339</v>
      </c>
    </row>
    <row r="487" spans="1:7 16373:16376" ht="14.25" customHeight="1">
      <c r="A487" s="209">
        <v>2240699</v>
      </c>
      <c r="B487" s="209" t="s">
        <v>623</v>
      </c>
      <c r="C487" s="205">
        <v>0</v>
      </c>
      <c r="D487" s="206"/>
      <c r="E487" s="205">
        <f t="shared" si="16"/>
        <v>0</v>
      </c>
      <c r="F487" s="201">
        <v>35</v>
      </c>
      <c r="G487" s="196">
        <f t="shared" si="15"/>
        <v>-35</v>
      </c>
    </row>
    <row r="488" spans="1:7 16373:16376">
      <c r="A488" s="208">
        <v>22407</v>
      </c>
      <c r="B488" s="208" t="s">
        <v>472</v>
      </c>
      <c r="C488" s="205">
        <v>2755</v>
      </c>
      <c r="D488" s="206"/>
      <c r="E488" s="205">
        <f t="shared" si="16"/>
        <v>2755</v>
      </c>
      <c r="F488" s="201">
        <v>136</v>
      </c>
      <c r="G488" s="196">
        <f t="shared" si="15"/>
        <v>2619</v>
      </c>
    </row>
    <row r="489" spans="1:7 16373:16376" ht="14.25" customHeight="1">
      <c r="A489" s="209">
        <v>2240703</v>
      </c>
      <c r="B489" s="209" t="s">
        <v>624</v>
      </c>
      <c r="C489" s="205">
        <v>0</v>
      </c>
      <c r="D489" s="206"/>
      <c r="E489" s="205">
        <f t="shared" si="16"/>
        <v>0</v>
      </c>
      <c r="F489" s="201">
        <v>0</v>
      </c>
      <c r="G489" s="196">
        <f t="shared" si="15"/>
        <v>0</v>
      </c>
    </row>
    <row r="490" spans="1:7 16373:16376" ht="14.25" customHeight="1">
      <c r="A490" s="209">
        <v>2240704</v>
      </c>
      <c r="B490" s="209" t="s">
        <v>625</v>
      </c>
      <c r="C490" s="205">
        <v>0</v>
      </c>
      <c r="D490" s="206"/>
      <c r="E490" s="205">
        <f t="shared" si="16"/>
        <v>0</v>
      </c>
      <c r="F490" s="201">
        <v>133</v>
      </c>
      <c r="G490" s="196">
        <f t="shared" si="15"/>
        <v>-133</v>
      </c>
    </row>
    <row r="491" spans="1:7 16373:16376" ht="14.25" customHeight="1">
      <c r="A491" s="209">
        <v>2240799</v>
      </c>
      <c r="B491" s="209" t="s">
        <v>473</v>
      </c>
      <c r="C491" s="205">
        <v>2755</v>
      </c>
      <c r="D491" s="206"/>
      <c r="E491" s="205">
        <f t="shared" si="16"/>
        <v>2755</v>
      </c>
      <c r="F491" s="201">
        <v>3</v>
      </c>
      <c r="G491" s="196">
        <f t="shared" si="15"/>
        <v>2752</v>
      </c>
    </row>
    <row r="492" spans="1:7 16373:16376">
      <c r="A492" s="208">
        <v>22499</v>
      </c>
      <c r="B492" s="208" t="s">
        <v>641</v>
      </c>
      <c r="C492" s="205">
        <v>0</v>
      </c>
      <c r="D492" s="206"/>
      <c r="E492" s="205">
        <f t="shared" si="16"/>
        <v>0</v>
      </c>
      <c r="F492" s="201">
        <v>41</v>
      </c>
      <c r="G492" s="196">
        <f t="shared" si="15"/>
        <v>-41</v>
      </c>
    </row>
    <row r="493" spans="1:7 16373:16376" ht="14.25" customHeight="1">
      <c r="A493" s="209">
        <v>2249999</v>
      </c>
      <c r="B493" s="209" t="s">
        <v>626</v>
      </c>
      <c r="C493" s="205">
        <v>0</v>
      </c>
      <c r="D493" s="206"/>
      <c r="E493" s="205">
        <f t="shared" si="16"/>
        <v>0</v>
      </c>
      <c r="F493" s="201">
        <v>41</v>
      </c>
      <c r="G493" s="196">
        <f t="shared" si="15"/>
        <v>-41</v>
      </c>
    </row>
    <row r="494" spans="1:7 16373:16376">
      <c r="A494" s="204">
        <v>227</v>
      </c>
      <c r="B494" s="204" t="s">
        <v>645</v>
      </c>
      <c r="C494" s="205">
        <v>6866.5</v>
      </c>
      <c r="D494" s="206"/>
      <c r="E494" s="205">
        <f>C494+D494</f>
        <v>6866.5</v>
      </c>
      <c r="F494" s="196">
        <v>122</v>
      </c>
      <c r="G494" s="196">
        <f>E494-F494</f>
        <v>6744.5</v>
      </c>
      <c r="XEU494" s="213"/>
      <c r="XEV494" s="213"/>
    </row>
    <row r="495" spans="1:7 16373:16376">
      <c r="A495" s="204">
        <v>229</v>
      </c>
      <c r="B495" s="204" t="s">
        <v>631</v>
      </c>
      <c r="C495" s="205">
        <v>0</v>
      </c>
      <c r="D495" s="206">
        <f>D496+D497</f>
        <v>0</v>
      </c>
      <c r="E495" s="205">
        <f>E496+E497</f>
        <v>0</v>
      </c>
      <c r="F495" s="196">
        <v>33188</v>
      </c>
      <c r="G495" s="196">
        <f>E495-F495</f>
        <v>-33188</v>
      </c>
      <c r="XES495" s="213"/>
      <c r="XET495" s="213"/>
    </row>
    <row r="496" spans="1:7 16373:16376">
      <c r="A496" s="208">
        <v>22902</v>
      </c>
      <c r="B496" s="208" t="s">
        <v>474</v>
      </c>
      <c r="C496" s="205">
        <v>0</v>
      </c>
      <c r="D496" s="206"/>
      <c r="E496" s="205">
        <f t="shared" si="16"/>
        <v>0</v>
      </c>
      <c r="F496" s="201">
        <v>33188</v>
      </c>
      <c r="G496" s="196">
        <f t="shared" si="15"/>
        <v>-33188</v>
      </c>
    </row>
    <row r="497" spans="1:7 16367:16372">
      <c r="A497" s="208">
        <v>22999</v>
      </c>
      <c r="B497" s="208" t="s">
        <v>630</v>
      </c>
      <c r="C497" s="205"/>
      <c r="D497" s="206"/>
      <c r="E497" s="205"/>
    </row>
    <row r="498" spans="1:7 16367:16372">
      <c r="A498" s="204">
        <v>231</v>
      </c>
      <c r="B498" s="204" t="s">
        <v>646</v>
      </c>
      <c r="C498" s="205">
        <v>0.14640199999985271</v>
      </c>
      <c r="D498" s="206">
        <f>D499</f>
        <v>0</v>
      </c>
      <c r="E498" s="205">
        <f>E499</f>
        <v>0</v>
      </c>
      <c r="F498" s="196">
        <v>3700</v>
      </c>
      <c r="G498" s="196">
        <f>E498-F498</f>
        <v>-3700</v>
      </c>
      <c r="XEQ498" s="213"/>
      <c r="XER498" s="213"/>
    </row>
    <row r="499" spans="1:7 16367:16372">
      <c r="A499" s="208">
        <v>23103</v>
      </c>
      <c r="B499" s="208" t="s">
        <v>475</v>
      </c>
      <c r="C499" s="205">
        <v>0</v>
      </c>
      <c r="D499" s="206"/>
      <c r="E499" s="205">
        <f>C499+D499</f>
        <v>0</v>
      </c>
      <c r="F499" s="201">
        <v>3700</v>
      </c>
      <c r="G499" s="196">
        <f t="shared" si="15"/>
        <v>-3700</v>
      </c>
    </row>
    <row r="500" spans="1:7 16367:16372" ht="14.25" customHeight="1">
      <c r="A500" s="209">
        <v>2310301</v>
      </c>
      <c r="B500" s="209" t="s">
        <v>476</v>
      </c>
      <c r="C500" s="205">
        <v>0</v>
      </c>
      <c r="D500" s="206"/>
      <c r="E500" s="205" t="e">
        <f>#REF!+D500</f>
        <v>#REF!</v>
      </c>
      <c r="F500" s="201">
        <v>3700</v>
      </c>
      <c r="G500" s="196" t="e">
        <f t="shared" si="15"/>
        <v>#REF!</v>
      </c>
    </row>
    <row r="501" spans="1:7 16367:16372" ht="14.25" customHeight="1">
      <c r="A501" s="209">
        <v>2310303</v>
      </c>
      <c r="B501" s="209" t="s">
        <v>477</v>
      </c>
      <c r="C501" s="205">
        <v>0</v>
      </c>
      <c r="D501" s="206"/>
      <c r="E501" s="205">
        <v>0</v>
      </c>
      <c r="F501" s="201">
        <v>0</v>
      </c>
      <c r="G501" s="196">
        <f t="shared" si="15"/>
        <v>0</v>
      </c>
    </row>
    <row r="502" spans="1:7 16367:16372">
      <c r="A502" s="204">
        <v>232</v>
      </c>
      <c r="B502" s="204" t="s">
        <v>647</v>
      </c>
      <c r="C502" s="205">
        <v>20329.511638</v>
      </c>
      <c r="D502" s="206">
        <f>D503</f>
        <v>0</v>
      </c>
      <c r="E502" s="205">
        <f>E503</f>
        <v>20329.511638</v>
      </c>
      <c r="F502" s="196">
        <v>19029</v>
      </c>
      <c r="G502" s="196">
        <f>E502-F502</f>
        <v>1300.5116379999999</v>
      </c>
      <c r="XEO502" s="213"/>
      <c r="XEP502" s="213"/>
    </row>
    <row r="503" spans="1:7 16367:16372">
      <c r="A503" s="208">
        <v>23203</v>
      </c>
      <c r="B503" s="208" t="s">
        <v>478</v>
      </c>
      <c r="C503" s="205">
        <v>20329.511638</v>
      </c>
      <c r="D503" s="206"/>
      <c r="E503" s="205">
        <f t="shared" ref="E503" si="17">C503+D503</f>
        <v>20329.511638</v>
      </c>
      <c r="F503" s="201">
        <v>19029</v>
      </c>
      <c r="G503" s="196">
        <f t="shared" si="15"/>
        <v>1300.5116379999999</v>
      </c>
    </row>
    <row r="504" spans="1:7 16367:16372" ht="14.25" customHeight="1">
      <c r="A504" s="209">
        <v>2320301</v>
      </c>
      <c r="B504" s="209" t="s">
        <v>479</v>
      </c>
      <c r="C504" s="205">
        <v>20329.48</v>
      </c>
      <c r="D504" s="206"/>
      <c r="E504" s="205" t="e">
        <f>#REF!+D504</f>
        <v>#REF!</v>
      </c>
      <c r="F504" s="201">
        <v>19029</v>
      </c>
      <c r="G504" s="196" t="e">
        <f t="shared" si="15"/>
        <v>#REF!</v>
      </c>
    </row>
    <row r="505" spans="1:7 16367:16372" ht="14.25" customHeight="1">
      <c r="A505" s="209">
        <v>2320303</v>
      </c>
      <c r="B505" s="209" t="s">
        <v>480</v>
      </c>
      <c r="C505" s="205">
        <v>0</v>
      </c>
      <c r="D505" s="206"/>
      <c r="E505" s="205">
        <v>0</v>
      </c>
      <c r="F505" s="201">
        <v>0</v>
      </c>
      <c r="G505" s="196">
        <f t="shared" si="15"/>
        <v>0</v>
      </c>
    </row>
    <row r="506" spans="1:7 16367:16372">
      <c r="A506" s="204">
        <v>233</v>
      </c>
      <c r="B506" s="204" t="s">
        <v>648</v>
      </c>
      <c r="C506" s="205">
        <v>3.4514999999999998</v>
      </c>
      <c r="D506" s="206">
        <f>D507</f>
        <v>0</v>
      </c>
      <c r="E506" s="205">
        <f>E507</f>
        <v>3.4514999999999998</v>
      </c>
      <c r="F506" s="196">
        <v>3</v>
      </c>
      <c r="G506" s="196">
        <f>E506-F506</f>
        <v>0.45149999999999979</v>
      </c>
      <c r="XEM506" s="213"/>
      <c r="XEN506" s="213"/>
    </row>
    <row r="507" spans="1:7 16367:16372">
      <c r="A507" s="208">
        <v>23303</v>
      </c>
      <c r="B507" s="208" t="s">
        <v>481</v>
      </c>
      <c r="C507" s="205">
        <v>3.4514999999999998</v>
      </c>
      <c r="D507" s="206"/>
      <c r="E507" s="205">
        <f t="shared" ref="E507" si="18">C507+D507</f>
        <v>3.4514999999999998</v>
      </c>
      <c r="F507" s="196">
        <v>3</v>
      </c>
      <c r="G507" s="196">
        <f t="shared" si="15"/>
        <v>0.45149999999999979</v>
      </c>
    </row>
  </sheetData>
  <autoFilter ref="A5:XFB507" xr:uid="{00000000-0009-0000-0000-000004000000}">
    <filterColumn colId="0" showButton="0"/>
  </autoFilter>
  <mergeCells count="5">
    <mergeCell ref="A5:B5"/>
    <mergeCell ref="E3:G3"/>
    <mergeCell ref="A4:B4"/>
    <mergeCell ref="A1:B1"/>
    <mergeCell ref="A2:E2"/>
  </mergeCells>
  <phoneticPr fontId="39" type="noConversion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3"/>
  <sheetViews>
    <sheetView tabSelected="1" zoomScaleNormal="100" workbookViewId="0">
      <selection activeCell="H12" sqref="H12"/>
    </sheetView>
  </sheetViews>
  <sheetFormatPr defaultColWidth="9" defaultRowHeight="15.75"/>
  <cols>
    <col min="1" max="1" width="34.33203125" style="119" customWidth="1"/>
    <col min="2" max="2" width="12.109375" style="109" customWidth="1"/>
    <col min="3" max="4" width="12.109375" style="108" customWidth="1"/>
    <col min="5" max="5" width="34.6640625" style="119" customWidth="1"/>
    <col min="6" max="6" width="16.88671875" style="78" customWidth="1"/>
    <col min="7" max="7" width="16.88671875" style="108" customWidth="1"/>
    <col min="8" max="8" width="16.88671875" style="109" customWidth="1"/>
    <col min="9" max="9" width="10.44140625" bestFit="1" customWidth="1"/>
    <col min="15" max="16384" width="9" style="109"/>
  </cols>
  <sheetData>
    <row r="1" spans="1:9" s="173" customFormat="1" ht="17.55">
      <c r="A1" s="295" t="s">
        <v>654</v>
      </c>
      <c r="B1" s="295"/>
      <c r="C1" s="171"/>
      <c r="D1" s="171"/>
      <c r="E1" s="295"/>
      <c r="F1" s="295"/>
      <c r="G1" s="172"/>
    </row>
    <row r="2" spans="1:9" s="186" customFormat="1" ht="27.85">
      <c r="A2" s="280" t="s">
        <v>666</v>
      </c>
      <c r="B2" s="280"/>
      <c r="C2" s="280"/>
      <c r="D2" s="280"/>
      <c r="E2" s="280"/>
      <c r="F2" s="280"/>
      <c r="G2" s="280"/>
      <c r="H2" s="280"/>
    </row>
    <row r="3" spans="1:9" ht="22.4">
      <c r="A3" s="75"/>
      <c r="B3" s="75"/>
      <c r="C3" s="76"/>
      <c r="D3" s="76"/>
      <c r="E3" s="75"/>
      <c r="F3" s="77"/>
    </row>
    <row r="4" spans="1:9">
      <c r="A4" s="281"/>
      <c r="B4" s="281"/>
      <c r="C4" s="281"/>
      <c r="D4" s="281"/>
      <c r="E4" s="281"/>
      <c r="H4" s="79" t="s">
        <v>0</v>
      </c>
    </row>
    <row r="5" spans="1:9" s="2" customFormat="1" ht="29.95" customHeight="1">
      <c r="A5" s="282" t="s">
        <v>491</v>
      </c>
      <c r="B5" s="284" t="s">
        <v>688</v>
      </c>
      <c r="C5" s="283" t="s">
        <v>489</v>
      </c>
      <c r="D5" s="284" t="s">
        <v>689</v>
      </c>
      <c r="E5" s="282" t="s">
        <v>493</v>
      </c>
      <c r="F5" s="284" t="s">
        <v>688</v>
      </c>
      <c r="G5" s="284" t="s">
        <v>690</v>
      </c>
      <c r="H5" s="284" t="s">
        <v>689</v>
      </c>
    </row>
    <row r="6" spans="1:9" s="2" customFormat="1" ht="40.549999999999997" customHeight="1">
      <c r="A6" s="282"/>
      <c r="B6" s="284"/>
      <c r="C6" s="283"/>
      <c r="D6" s="284"/>
      <c r="E6" s="282"/>
      <c r="F6" s="284"/>
      <c r="G6" s="284" t="s">
        <v>490</v>
      </c>
      <c r="H6" s="284"/>
    </row>
    <row r="7" spans="1:9" ht="21.95" customHeight="1">
      <c r="A7" s="110" t="s">
        <v>3</v>
      </c>
      <c r="B7" s="111">
        <f>+B8+B20</f>
        <v>400378.6</v>
      </c>
      <c r="C7" s="111">
        <f>+C8+C20</f>
        <v>100500</v>
      </c>
      <c r="D7" s="111">
        <f>+D8+D20</f>
        <v>500878.6</v>
      </c>
      <c r="E7" s="110" t="s">
        <v>3</v>
      </c>
      <c r="F7" s="80">
        <f t="shared" ref="F7" si="0">F8+F20</f>
        <v>400379</v>
      </c>
      <c r="G7" s="80">
        <v>100500</v>
      </c>
      <c r="H7" s="80">
        <f>H8+H20</f>
        <v>500879</v>
      </c>
      <c r="I7" s="232"/>
    </row>
    <row r="8" spans="1:9" ht="21.95" customHeight="1">
      <c r="A8" s="113" t="s">
        <v>4</v>
      </c>
      <c r="B8" s="111">
        <f>SUM(B9:B19)</f>
        <v>138124</v>
      </c>
      <c r="C8" s="80">
        <f>SUM(C9:C19)</f>
        <v>15000</v>
      </c>
      <c r="D8" s="111">
        <f t="shared" ref="D8:D21" si="1">B8+C8</f>
        <v>153124</v>
      </c>
      <c r="E8" s="114" t="s">
        <v>5</v>
      </c>
      <c r="F8" s="80">
        <f>SUM(F9:F19)</f>
        <v>326175</v>
      </c>
      <c r="G8" s="80">
        <v>-21000</v>
      </c>
      <c r="H8" s="80">
        <f>SUM(H9:H19)</f>
        <v>305175</v>
      </c>
    </row>
    <row r="9" spans="1:9" ht="21.95" customHeight="1">
      <c r="A9" s="45" t="s">
        <v>118</v>
      </c>
      <c r="B9" s="45">
        <v>0</v>
      </c>
      <c r="C9" s="45"/>
      <c r="D9" s="45">
        <f t="shared" si="1"/>
        <v>0</v>
      </c>
      <c r="E9" s="45" t="s">
        <v>546</v>
      </c>
      <c r="F9" s="115">
        <v>0</v>
      </c>
      <c r="G9" s="190">
        <v>0</v>
      </c>
      <c r="H9" s="115">
        <f t="shared" ref="H9:H19" si="2">+F9+G9</f>
        <v>0</v>
      </c>
      <c r="I9" s="232"/>
    </row>
    <row r="10" spans="1:9" ht="21.95" customHeight="1">
      <c r="A10" s="45" t="s">
        <v>119</v>
      </c>
      <c r="B10" s="116">
        <v>6767</v>
      </c>
      <c r="C10" s="116"/>
      <c r="D10" s="116">
        <f t="shared" si="1"/>
        <v>6767</v>
      </c>
      <c r="E10" s="45" t="s">
        <v>547</v>
      </c>
      <c r="F10" s="81">
        <v>1938</v>
      </c>
      <c r="G10" s="190">
        <v>0</v>
      </c>
      <c r="H10" s="81">
        <f t="shared" si="2"/>
        <v>1938</v>
      </c>
    </row>
    <row r="11" spans="1:9" ht="21.95" customHeight="1">
      <c r="A11" s="45" t="s">
        <v>120</v>
      </c>
      <c r="B11" s="45">
        <v>301</v>
      </c>
      <c r="C11" s="45"/>
      <c r="D11" s="45">
        <f t="shared" si="1"/>
        <v>301</v>
      </c>
      <c r="E11" s="45" t="s">
        <v>548</v>
      </c>
      <c r="F11" s="115">
        <v>0</v>
      </c>
      <c r="G11" s="190">
        <v>0</v>
      </c>
      <c r="H11" s="115">
        <f t="shared" si="2"/>
        <v>0</v>
      </c>
    </row>
    <row r="12" spans="1:9" ht="21.95" customHeight="1">
      <c r="A12" s="45" t="s">
        <v>121</v>
      </c>
      <c r="B12" s="116">
        <v>110056</v>
      </c>
      <c r="C12" s="116">
        <f>20209-600</f>
        <v>19609</v>
      </c>
      <c r="D12" s="116">
        <f t="shared" si="1"/>
        <v>129665</v>
      </c>
      <c r="E12" s="45" t="s">
        <v>549</v>
      </c>
      <c r="F12" s="81">
        <v>87544</v>
      </c>
      <c r="G12" s="190">
        <v>-16000</v>
      </c>
      <c r="H12" s="81">
        <f t="shared" si="2"/>
        <v>71544</v>
      </c>
    </row>
    <row r="13" spans="1:9" ht="21.95" customHeight="1">
      <c r="A13" s="45" t="s">
        <v>122</v>
      </c>
      <c r="B13" s="116">
        <v>0</v>
      </c>
      <c r="C13" s="116"/>
      <c r="D13" s="116">
        <f t="shared" si="1"/>
        <v>0</v>
      </c>
      <c r="E13" s="45" t="s">
        <v>550</v>
      </c>
      <c r="F13" s="81">
        <v>66105</v>
      </c>
      <c r="G13" s="190">
        <v>0</v>
      </c>
      <c r="H13" s="81">
        <f t="shared" si="2"/>
        <v>66105</v>
      </c>
    </row>
    <row r="14" spans="1:9" ht="21.95" customHeight="1">
      <c r="A14" s="45" t="s">
        <v>123</v>
      </c>
      <c r="B14" s="116">
        <v>0</v>
      </c>
      <c r="C14" s="116"/>
      <c r="D14" s="116">
        <f t="shared" si="1"/>
        <v>0</v>
      </c>
      <c r="E14" s="64" t="s">
        <v>551</v>
      </c>
      <c r="F14" s="81">
        <v>0</v>
      </c>
      <c r="G14" s="190">
        <v>0</v>
      </c>
      <c r="H14" s="81">
        <f t="shared" si="2"/>
        <v>0</v>
      </c>
    </row>
    <row r="15" spans="1:9" ht="21.95" customHeight="1">
      <c r="A15" s="45" t="s">
        <v>124</v>
      </c>
      <c r="B15" s="116">
        <v>15000</v>
      </c>
      <c r="C15" s="116">
        <v>-4909</v>
      </c>
      <c r="D15" s="116">
        <f t="shared" si="1"/>
        <v>10091</v>
      </c>
      <c r="E15" s="64" t="s">
        <v>552</v>
      </c>
      <c r="F15" s="115">
        <v>0</v>
      </c>
      <c r="G15" s="190">
        <v>0</v>
      </c>
      <c r="H15" s="115">
        <f t="shared" si="2"/>
        <v>0</v>
      </c>
    </row>
    <row r="16" spans="1:9" ht="21.95" customHeight="1">
      <c r="A16" s="45" t="s">
        <v>125</v>
      </c>
      <c r="B16" s="45">
        <v>0</v>
      </c>
      <c r="C16" s="45"/>
      <c r="D16" s="45">
        <f t="shared" si="1"/>
        <v>0</v>
      </c>
      <c r="E16" s="64" t="s">
        <v>571</v>
      </c>
      <c r="F16" s="81">
        <v>143062</v>
      </c>
      <c r="G16" s="190">
        <v>0</v>
      </c>
      <c r="H16" s="81">
        <f t="shared" si="2"/>
        <v>143062</v>
      </c>
    </row>
    <row r="17" spans="1:8" ht="21.95" customHeight="1">
      <c r="A17" s="45" t="s">
        <v>126</v>
      </c>
      <c r="B17" s="116">
        <v>500</v>
      </c>
      <c r="C17" s="116">
        <v>300</v>
      </c>
      <c r="D17" s="116">
        <f t="shared" si="1"/>
        <v>800</v>
      </c>
      <c r="E17" s="64" t="s">
        <v>572</v>
      </c>
      <c r="F17" s="81">
        <v>27523</v>
      </c>
      <c r="G17" s="190">
        <v>-5000</v>
      </c>
      <c r="H17" s="81">
        <f t="shared" si="2"/>
        <v>22523</v>
      </c>
    </row>
    <row r="18" spans="1:8" ht="21.95" customHeight="1">
      <c r="A18" s="117" t="s">
        <v>127</v>
      </c>
      <c r="B18" s="45">
        <v>0</v>
      </c>
      <c r="C18" s="45"/>
      <c r="D18" s="80">
        <f t="shared" si="1"/>
        <v>0</v>
      </c>
      <c r="E18" s="64" t="s">
        <v>573</v>
      </c>
      <c r="F18" s="81">
        <v>3</v>
      </c>
      <c r="G18" s="190">
        <v>0</v>
      </c>
      <c r="H18" s="81">
        <f t="shared" si="2"/>
        <v>3</v>
      </c>
    </row>
    <row r="19" spans="1:8" ht="21.95" customHeight="1">
      <c r="A19" s="82" t="s">
        <v>128</v>
      </c>
      <c r="B19" s="116">
        <v>5500</v>
      </c>
      <c r="C19" s="116"/>
      <c r="D19" s="116">
        <f t="shared" si="1"/>
        <v>5500</v>
      </c>
      <c r="E19" s="64" t="s">
        <v>574</v>
      </c>
      <c r="F19" s="118">
        <v>0</v>
      </c>
      <c r="G19" s="190">
        <v>0</v>
      </c>
      <c r="H19" s="118">
        <f t="shared" si="2"/>
        <v>0</v>
      </c>
    </row>
    <row r="20" spans="1:8" ht="21.95" customHeight="1">
      <c r="A20" s="113" t="s">
        <v>31</v>
      </c>
      <c r="B20" s="111">
        <f>B21+B22+B25</f>
        <v>262254.59999999998</v>
      </c>
      <c r="C20" s="111">
        <f>C21+C22+C25</f>
        <v>85500</v>
      </c>
      <c r="D20" s="111">
        <f t="shared" si="1"/>
        <v>347754.6</v>
      </c>
      <c r="E20" s="113" t="s">
        <v>32</v>
      </c>
      <c r="F20" s="80">
        <f>+F21+F23+F24+F26+F22</f>
        <v>74204</v>
      </c>
      <c r="G20" s="80">
        <v>121500</v>
      </c>
      <c r="H20" s="80">
        <f>+H21+H23+H24+H26+H22</f>
        <v>195704</v>
      </c>
    </row>
    <row r="21" spans="1:8" ht="21.95" customHeight="1">
      <c r="A21" s="45" t="s">
        <v>33</v>
      </c>
      <c r="B21" s="116">
        <v>68210.600000000006</v>
      </c>
      <c r="C21" s="116"/>
      <c r="D21" s="116">
        <f t="shared" si="1"/>
        <v>68210.600000000006</v>
      </c>
      <c r="E21" s="45" t="s">
        <v>34</v>
      </c>
      <c r="F21" s="83">
        <v>6000</v>
      </c>
      <c r="G21" s="83">
        <v>0</v>
      </c>
      <c r="H21" s="83">
        <f>F21+G21</f>
        <v>6000</v>
      </c>
    </row>
    <row r="22" spans="1:8" customFormat="1" ht="21.95" customHeight="1">
      <c r="A22" s="45" t="s">
        <v>84</v>
      </c>
      <c r="B22" s="116">
        <f>SUM(B23:B24)</f>
        <v>173000</v>
      </c>
      <c r="C22" s="116">
        <f>SUM(C23:C24)</f>
        <v>85500</v>
      </c>
      <c r="D22" s="116">
        <f>SUM(D23:D24)</f>
        <v>258500</v>
      </c>
      <c r="E22" s="45" t="s">
        <v>563</v>
      </c>
      <c r="F22" s="83">
        <v>5204</v>
      </c>
      <c r="G22" s="83">
        <v>0</v>
      </c>
      <c r="H22" s="83">
        <f t="shared" ref="H22:H26" si="3">F22+G22</f>
        <v>5204</v>
      </c>
    </row>
    <row r="23" spans="1:8" customFormat="1" ht="21.95" customHeight="1">
      <c r="A23" s="45" t="s">
        <v>85</v>
      </c>
      <c r="B23" s="116">
        <v>130000</v>
      </c>
      <c r="C23" s="116">
        <v>20000</v>
      </c>
      <c r="D23" s="116">
        <f>B23+C23</f>
        <v>150000</v>
      </c>
      <c r="E23" s="45" t="s">
        <v>564</v>
      </c>
      <c r="F23" s="83">
        <v>20000</v>
      </c>
      <c r="G23" s="83">
        <v>56000</v>
      </c>
      <c r="H23" s="83">
        <f t="shared" si="3"/>
        <v>76000</v>
      </c>
    </row>
    <row r="24" spans="1:8" customFormat="1" ht="21.95" customHeight="1">
      <c r="A24" s="45" t="s">
        <v>86</v>
      </c>
      <c r="B24" s="116">
        <v>43000</v>
      </c>
      <c r="C24" s="116">
        <v>65500</v>
      </c>
      <c r="D24" s="116">
        <f>B24+C24</f>
        <v>108500</v>
      </c>
      <c r="E24" s="45" t="s">
        <v>565</v>
      </c>
      <c r="F24" s="83">
        <f>F25</f>
        <v>43000</v>
      </c>
      <c r="G24" s="83">
        <v>65500</v>
      </c>
      <c r="H24" s="83">
        <f>F24+G24</f>
        <v>108500</v>
      </c>
    </row>
    <row r="25" spans="1:8" customFormat="1" ht="21.95" customHeight="1">
      <c r="A25" s="45" t="s">
        <v>130</v>
      </c>
      <c r="B25" s="116">
        <v>21044</v>
      </c>
      <c r="C25" s="116"/>
      <c r="D25" s="116">
        <f>B25+C25</f>
        <v>21044</v>
      </c>
      <c r="E25" s="45" t="s">
        <v>129</v>
      </c>
      <c r="F25" s="84">
        <v>43000</v>
      </c>
      <c r="G25" s="84">
        <v>65500</v>
      </c>
      <c r="H25" s="83">
        <f t="shared" si="3"/>
        <v>108500</v>
      </c>
    </row>
    <row r="26" spans="1:8" customFormat="1" ht="21.95" customHeight="1">
      <c r="A26" s="156"/>
      <c r="B26" s="112"/>
      <c r="C26" s="157"/>
      <c r="D26" s="157"/>
      <c r="E26" s="45" t="s">
        <v>566</v>
      </c>
      <c r="F26" s="85"/>
      <c r="G26" s="85">
        <v>0</v>
      </c>
      <c r="H26" s="83">
        <f t="shared" si="3"/>
        <v>0</v>
      </c>
    </row>
    <row r="27" spans="1:8" customFormat="1" ht="21.95" customHeight="1">
      <c r="A27" s="109"/>
      <c r="B27" s="109"/>
      <c r="C27" s="108"/>
      <c r="D27" s="108"/>
      <c r="E27" s="119"/>
      <c r="F27" s="78"/>
      <c r="G27" s="108"/>
      <c r="H27" s="109"/>
    </row>
    <row r="28" spans="1:8" customFormat="1" ht="21.95" customHeight="1">
      <c r="A28" s="119"/>
      <c r="B28" s="109"/>
      <c r="C28" s="108"/>
      <c r="D28" s="108"/>
      <c r="E28" s="119"/>
      <c r="F28" s="78"/>
      <c r="G28" s="108"/>
      <c r="H28" s="109"/>
    </row>
    <row r="29" spans="1:8" customFormat="1" ht="21.95" customHeight="1">
      <c r="A29" s="119"/>
      <c r="B29" s="109"/>
      <c r="C29" s="108"/>
      <c r="D29" s="108"/>
      <c r="E29" s="119"/>
      <c r="F29" s="78"/>
      <c r="G29" s="108"/>
      <c r="H29" s="109"/>
    </row>
    <row r="34" spans="1:7">
      <c r="A34" s="109"/>
    </row>
    <row r="35" spans="1:7">
      <c r="A35" s="109"/>
      <c r="E35" s="109"/>
      <c r="F35" s="120"/>
      <c r="G35" s="109"/>
    </row>
    <row r="36" spans="1:7">
      <c r="A36" s="109"/>
      <c r="E36" s="109"/>
      <c r="F36" s="120"/>
      <c r="G36" s="109"/>
    </row>
    <row r="37" spans="1:7">
      <c r="A37" s="109"/>
      <c r="E37" s="109"/>
      <c r="F37" s="120"/>
      <c r="G37" s="109"/>
    </row>
    <row r="38" spans="1:7">
      <c r="A38" s="109"/>
      <c r="E38" s="109"/>
      <c r="F38" s="120"/>
      <c r="G38" s="109"/>
    </row>
    <row r="39" spans="1:7">
      <c r="A39" s="109"/>
      <c r="E39" s="109"/>
      <c r="F39" s="120"/>
      <c r="G39" s="109"/>
    </row>
    <row r="40" spans="1:7">
      <c r="A40" s="109"/>
      <c r="E40" s="109"/>
      <c r="F40" s="120"/>
      <c r="G40" s="109"/>
    </row>
    <row r="41" spans="1:7">
      <c r="A41" s="109"/>
      <c r="E41" s="109"/>
      <c r="F41" s="120"/>
      <c r="G41" s="109"/>
    </row>
    <row r="42" spans="1:7">
      <c r="A42" s="109"/>
      <c r="E42" s="109"/>
      <c r="F42" s="120"/>
      <c r="G42" s="109"/>
    </row>
    <row r="43" spans="1:7">
      <c r="E43" s="109"/>
      <c r="F43" s="120"/>
      <c r="G43" s="109"/>
    </row>
  </sheetData>
  <mergeCells count="12">
    <mergeCell ref="H5:H6"/>
    <mergeCell ref="A1:B1"/>
    <mergeCell ref="E1:F1"/>
    <mergeCell ref="A2:H2"/>
    <mergeCell ref="A4:E4"/>
    <mergeCell ref="A5:A6"/>
    <mergeCell ref="B5:B6"/>
    <mergeCell ref="C5:C6"/>
    <mergeCell ref="D5:D6"/>
    <mergeCell ref="E5:E6"/>
    <mergeCell ref="F5:F6"/>
    <mergeCell ref="G5:G6"/>
  </mergeCells>
  <phoneticPr fontId="39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89" fitToHeight="0" orientation="landscape" r:id="rId1"/>
  <headerFooter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61"/>
  <sheetViews>
    <sheetView tabSelected="1" zoomScaleNormal="100" workbookViewId="0">
      <selection activeCell="H12" sqref="H12"/>
    </sheetView>
  </sheetViews>
  <sheetFormatPr defaultColWidth="9" defaultRowHeight="15.75"/>
  <cols>
    <col min="1" max="1" width="16.109375" style="237" customWidth="1"/>
    <col min="2" max="2" width="60.5546875" style="248" customWidth="1"/>
    <col min="3" max="3" width="14.21875" style="121" customWidth="1"/>
    <col min="4" max="5" width="14.21875" style="237" customWidth="1"/>
    <col min="6" max="7" width="15.88671875" style="237" hidden="1" customWidth="1"/>
    <col min="8" max="8" width="14.88671875" style="239" hidden="1" customWidth="1"/>
    <col min="9" max="9" width="16.109375" style="237" hidden="1" customWidth="1"/>
    <col min="10" max="10" width="9.6640625" style="237" hidden="1" customWidth="1"/>
    <col min="11" max="16384" width="9" style="237"/>
  </cols>
  <sheetData>
    <row r="1" spans="1:10" s="170" customFormat="1" ht="22.55" customHeight="1">
      <c r="A1" s="169" t="s">
        <v>655</v>
      </c>
      <c r="B1" s="234"/>
      <c r="C1" s="234"/>
      <c r="H1" s="235"/>
    </row>
    <row r="2" spans="1:10" s="184" customFormat="1" ht="35.25" customHeight="1">
      <c r="A2" s="280" t="s">
        <v>518</v>
      </c>
      <c r="B2" s="280"/>
      <c r="C2" s="280"/>
      <c r="D2" s="280"/>
      <c r="E2" s="280"/>
      <c r="H2" s="236"/>
      <c r="I2" s="185"/>
    </row>
    <row r="3" spans="1:10" ht="20.149999999999999" customHeight="1">
      <c r="B3" s="238"/>
      <c r="E3" s="122" t="s">
        <v>519</v>
      </c>
    </row>
    <row r="4" spans="1:10" ht="42.5" customHeight="1">
      <c r="A4" s="296" t="s">
        <v>42</v>
      </c>
      <c r="B4" s="296"/>
      <c r="C4" s="93" t="s">
        <v>688</v>
      </c>
      <c r="D4" s="93" t="s">
        <v>520</v>
      </c>
      <c r="E4" s="93" t="s">
        <v>686</v>
      </c>
      <c r="F4" s="63" t="s">
        <v>545</v>
      </c>
      <c r="G4" s="158" t="s">
        <v>660</v>
      </c>
      <c r="H4" s="240" t="s">
        <v>584</v>
      </c>
      <c r="I4" s="160" t="s">
        <v>585</v>
      </c>
      <c r="J4" s="159" t="s">
        <v>586</v>
      </c>
    </row>
    <row r="5" spans="1:10" ht="21.8" customHeight="1">
      <c r="A5" s="297" t="s">
        <v>5</v>
      </c>
      <c r="B5" s="297"/>
      <c r="C5" s="165">
        <f>C6+C12+C31+C40+C43+C52+C58</f>
        <v>326175</v>
      </c>
      <c r="D5" s="165">
        <f>D6+D12+D31+D43+D52+D40+D58</f>
        <v>-21000</v>
      </c>
      <c r="E5" s="165">
        <f>E6+E12+E31+E40+E43+E52+E58</f>
        <v>305175</v>
      </c>
      <c r="F5" s="233">
        <f>F6+F12+F31+F40+F43+F52+F58</f>
        <v>246492</v>
      </c>
      <c r="G5" s="233">
        <v>244408</v>
      </c>
      <c r="H5" s="233" t="e">
        <f>H6+H12+H31+H43+H52+H58+H40+#REF!</f>
        <v>#REF!</v>
      </c>
      <c r="I5" s="165"/>
      <c r="J5" s="233" t="e">
        <f>H5+I5</f>
        <v>#REF!</v>
      </c>
    </row>
    <row r="6" spans="1:10" ht="20.149999999999999" customHeight="1">
      <c r="A6" s="241">
        <v>208</v>
      </c>
      <c r="B6" s="241" t="s">
        <v>13</v>
      </c>
      <c r="C6" s="242">
        <f>C7+C10</f>
        <v>1938</v>
      </c>
      <c r="D6" s="242">
        <f>D7+D10</f>
        <v>0</v>
      </c>
      <c r="E6" s="242">
        <f t="shared" ref="E6" si="0">E7+E10</f>
        <v>1938</v>
      </c>
      <c r="F6" s="243">
        <f>F7+F10</f>
        <v>4007</v>
      </c>
      <c r="G6" s="243">
        <f t="shared" ref="G6:H6" si="1">G7+G10</f>
        <v>2034</v>
      </c>
      <c r="H6" s="243">
        <f t="shared" si="1"/>
        <v>3213</v>
      </c>
      <c r="I6" s="242"/>
      <c r="J6" s="233">
        <f t="shared" ref="J6:J61" si="2">H6+I6</f>
        <v>3213</v>
      </c>
    </row>
    <row r="7" spans="1:10" ht="20.149999999999999" customHeight="1">
      <c r="A7" s="244">
        <v>20822</v>
      </c>
      <c r="B7" s="244" t="s">
        <v>87</v>
      </c>
      <c r="C7" s="242">
        <f>C8+C9</f>
        <v>1674</v>
      </c>
      <c r="D7" s="242">
        <f t="shared" ref="D7:E7" si="3">D8+D9</f>
        <v>0</v>
      </c>
      <c r="E7" s="242">
        <f t="shared" si="3"/>
        <v>1674</v>
      </c>
      <c r="F7" s="243">
        <f>F8+F9</f>
        <v>3808</v>
      </c>
      <c r="G7" s="243">
        <f t="shared" ref="G7:H7" si="4">G8+G9</f>
        <v>1919</v>
      </c>
      <c r="H7" s="243">
        <f t="shared" si="4"/>
        <v>2949</v>
      </c>
      <c r="I7" s="242"/>
      <c r="J7" s="233">
        <f t="shared" si="2"/>
        <v>2949</v>
      </c>
    </row>
    <row r="8" spans="1:10" ht="20.149999999999999" customHeight="1">
      <c r="A8" s="245">
        <v>2082201</v>
      </c>
      <c r="B8" s="245" t="s">
        <v>88</v>
      </c>
      <c r="C8" s="246">
        <v>897</v>
      </c>
      <c r="D8" s="246"/>
      <c r="E8" s="246">
        <f>C8+D8</f>
        <v>897</v>
      </c>
      <c r="F8" s="247">
        <v>2214</v>
      </c>
      <c r="G8" s="247">
        <v>1914</v>
      </c>
      <c r="H8" s="247">
        <v>2172</v>
      </c>
      <c r="I8" s="246">
        <v>-1275</v>
      </c>
      <c r="J8" s="233">
        <f t="shared" si="2"/>
        <v>897</v>
      </c>
    </row>
    <row r="9" spans="1:10" ht="20.149999999999999" customHeight="1">
      <c r="A9" s="245">
        <v>2082202</v>
      </c>
      <c r="B9" s="245" t="s">
        <v>97</v>
      </c>
      <c r="C9" s="246">
        <v>777</v>
      </c>
      <c r="D9" s="246"/>
      <c r="E9" s="246">
        <f>C9+D9</f>
        <v>777</v>
      </c>
      <c r="F9" s="247">
        <v>1594</v>
      </c>
      <c r="G9" s="247">
        <v>5</v>
      </c>
      <c r="H9" s="247">
        <v>777</v>
      </c>
      <c r="I9" s="246"/>
      <c r="J9" s="233">
        <f t="shared" si="2"/>
        <v>777</v>
      </c>
    </row>
    <row r="10" spans="1:10" ht="20.149999999999999" customHeight="1">
      <c r="A10" s="244">
        <v>20823</v>
      </c>
      <c r="B10" s="244" t="s">
        <v>483</v>
      </c>
      <c r="C10" s="242">
        <f>C11</f>
        <v>264</v>
      </c>
      <c r="D10" s="242">
        <f t="shared" ref="D10:E10" si="5">D11</f>
        <v>0</v>
      </c>
      <c r="E10" s="242">
        <f t="shared" si="5"/>
        <v>264</v>
      </c>
      <c r="F10" s="243">
        <f>F11</f>
        <v>199</v>
      </c>
      <c r="G10" s="243">
        <v>115</v>
      </c>
      <c r="H10" s="243">
        <f>H11</f>
        <v>264</v>
      </c>
      <c r="I10" s="242"/>
      <c r="J10" s="233">
        <f t="shared" si="2"/>
        <v>264</v>
      </c>
    </row>
    <row r="11" spans="1:10" ht="20.149999999999999" customHeight="1">
      <c r="A11" s="245">
        <v>2082302</v>
      </c>
      <c r="B11" s="245" t="s">
        <v>97</v>
      </c>
      <c r="C11" s="246">
        <v>264</v>
      </c>
      <c r="D11" s="246"/>
      <c r="E11" s="246">
        <f>C11+D11</f>
        <v>264</v>
      </c>
      <c r="F11" s="247">
        <v>199</v>
      </c>
      <c r="G11" s="247">
        <v>115</v>
      </c>
      <c r="H11" s="247">
        <v>264</v>
      </c>
      <c r="I11" s="246"/>
      <c r="J11" s="233">
        <f t="shared" si="2"/>
        <v>264</v>
      </c>
    </row>
    <row r="12" spans="1:10" ht="20.149999999999999" customHeight="1">
      <c r="A12" s="241">
        <v>212</v>
      </c>
      <c r="B12" s="241" t="s">
        <v>15</v>
      </c>
      <c r="C12" s="242">
        <f>C13+C21+C24+C25+C27+C29</f>
        <v>87544</v>
      </c>
      <c r="D12" s="242">
        <f t="shared" ref="D12:E12" si="6">D13+D21+D24+D25+D27+D29</f>
        <v>-16000</v>
      </c>
      <c r="E12" s="242">
        <f t="shared" si="6"/>
        <v>71544</v>
      </c>
      <c r="F12" s="243">
        <f>F13+F25+F27+F21</f>
        <v>11227</v>
      </c>
      <c r="G12" s="243">
        <v>46319</v>
      </c>
      <c r="H12" s="243">
        <f>H13+H25+H27+H21+H24</f>
        <v>89000</v>
      </c>
      <c r="I12" s="242"/>
      <c r="J12" s="233">
        <f t="shared" si="2"/>
        <v>89000</v>
      </c>
    </row>
    <row r="13" spans="1:10" ht="20.149999999999999" customHeight="1">
      <c r="A13" s="244">
        <v>21208</v>
      </c>
      <c r="B13" s="244" t="s">
        <v>89</v>
      </c>
      <c r="C13" s="242">
        <f>SUM(C14:C20)</f>
        <v>78538</v>
      </c>
      <c r="D13" s="242">
        <f t="shared" ref="D13:E13" si="7">SUM(D14:D20)</f>
        <v>-35663</v>
      </c>
      <c r="E13" s="242">
        <f t="shared" si="7"/>
        <v>42875</v>
      </c>
      <c r="F13" s="243">
        <f>SUM(F14:F20)</f>
        <v>8634</v>
      </c>
      <c r="G13" s="243">
        <f t="shared" ref="G13:H13" si="8">SUM(G14:G20)</f>
        <v>40211</v>
      </c>
      <c r="H13" s="243">
        <f t="shared" si="8"/>
        <v>79994</v>
      </c>
      <c r="I13" s="242"/>
      <c r="J13" s="233">
        <f>H13+I13</f>
        <v>79994</v>
      </c>
    </row>
    <row r="14" spans="1:10" ht="20.149999999999999" customHeight="1">
      <c r="A14" s="245">
        <v>2120801</v>
      </c>
      <c r="B14" s="245" t="s">
        <v>90</v>
      </c>
      <c r="C14" s="246">
        <v>19904</v>
      </c>
      <c r="D14" s="246">
        <v>-15559</v>
      </c>
      <c r="E14" s="246">
        <f t="shared" ref="E14:E20" si="9">C14+D14</f>
        <v>4345</v>
      </c>
      <c r="F14" s="247">
        <v>40</v>
      </c>
      <c r="G14" s="247">
        <v>18953</v>
      </c>
      <c r="H14" s="247">
        <v>19904</v>
      </c>
      <c r="I14" s="246"/>
      <c r="J14" s="233">
        <f t="shared" si="2"/>
        <v>19904</v>
      </c>
    </row>
    <row r="15" spans="1:10" ht="20.149999999999999" customHeight="1">
      <c r="A15" s="245">
        <v>2120802</v>
      </c>
      <c r="B15" s="245" t="s">
        <v>521</v>
      </c>
      <c r="C15" s="246">
        <v>15000</v>
      </c>
      <c r="D15" s="246">
        <f>19345+2814</f>
        <v>22159</v>
      </c>
      <c r="E15" s="246">
        <f t="shared" si="9"/>
        <v>37159</v>
      </c>
      <c r="F15" s="247">
        <v>4998</v>
      </c>
      <c r="G15" s="247">
        <v>1954</v>
      </c>
      <c r="H15" s="247">
        <v>15000</v>
      </c>
      <c r="I15" s="246"/>
      <c r="J15" s="233">
        <f t="shared" si="2"/>
        <v>15000</v>
      </c>
    </row>
    <row r="16" spans="1:10" ht="20.149999999999999" customHeight="1">
      <c r="A16" s="245">
        <v>2120803</v>
      </c>
      <c r="B16" s="245" t="s">
        <v>522</v>
      </c>
      <c r="C16" s="246">
        <v>50</v>
      </c>
      <c r="D16" s="246">
        <v>-50</v>
      </c>
      <c r="E16" s="246">
        <f t="shared" si="9"/>
        <v>0</v>
      </c>
      <c r="F16" s="247">
        <v>27</v>
      </c>
      <c r="G16" s="247">
        <v>23</v>
      </c>
      <c r="H16" s="247">
        <v>50</v>
      </c>
      <c r="I16" s="246"/>
      <c r="J16" s="233">
        <f t="shared" si="2"/>
        <v>50</v>
      </c>
    </row>
    <row r="17" spans="1:10" ht="20.149999999999999" customHeight="1">
      <c r="A17" s="245">
        <v>2120804</v>
      </c>
      <c r="B17" s="245" t="s">
        <v>91</v>
      </c>
      <c r="C17" s="246">
        <v>6008</v>
      </c>
      <c r="D17" s="246">
        <v>-5678</v>
      </c>
      <c r="E17" s="246">
        <f t="shared" si="9"/>
        <v>330</v>
      </c>
      <c r="F17" s="247">
        <v>401</v>
      </c>
      <c r="G17" s="247">
        <v>1688</v>
      </c>
      <c r="H17" s="247">
        <v>6008</v>
      </c>
      <c r="I17" s="246"/>
      <c r="J17" s="233">
        <f t="shared" si="2"/>
        <v>6008</v>
      </c>
    </row>
    <row r="18" spans="1:10" ht="20.149999999999999" customHeight="1">
      <c r="A18" s="245">
        <v>2120805</v>
      </c>
      <c r="B18" s="245" t="s">
        <v>523</v>
      </c>
      <c r="C18" s="246">
        <v>20</v>
      </c>
      <c r="D18" s="246">
        <v>57</v>
      </c>
      <c r="E18" s="246">
        <f t="shared" si="9"/>
        <v>77</v>
      </c>
      <c r="F18" s="247">
        <v>11</v>
      </c>
      <c r="G18" s="247">
        <v>0</v>
      </c>
      <c r="H18" s="247">
        <v>20</v>
      </c>
      <c r="I18" s="246"/>
      <c r="J18" s="233">
        <f t="shared" si="2"/>
        <v>20</v>
      </c>
    </row>
    <row r="19" spans="1:10" ht="20.149999999999999" customHeight="1">
      <c r="A19" s="245">
        <v>2120806</v>
      </c>
      <c r="B19" s="245" t="s">
        <v>524</v>
      </c>
      <c r="C19" s="246">
        <v>20</v>
      </c>
      <c r="D19" s="246"/>
      <c r="E19" s="246">
        <f t="shared" si="9"/>
        <v>20</v>
      </c>
      <c r="F19" s="247">
        <v>17</v>
      </c>
      <c r="G19" s="247">
        <v>0</v>
      </c>
      <c r="H19" s="247">
        <v>20</v>
      </c>
      <c r="I19" s="246"/>
      <c r="J19" s="233">
        <f t="shared" si="2"/>
        <v>20</v>
      </c>
    </row>
    <row r="20" spans="1:10" ht="20.149999999999999" customHeight="1">
      <c r="A20" s="245">
        <v>2120899</v>
      </c>
      <c r="B20" s="245" t="s">
        <v>92</v>
      </c>
      <c r="C20" s="246">
        <v>37536</v>
      </c>
      <c r="D20" s="246">
        <v>-36592</v>
      </c>
      <c r="E20" s="246">
        <f t="shared" si="9"/>
        <v>944</v>
      </c>
      <c r="F20" s="247">
        <v>3140</v>
      </c>
      <c r="G20" s="247">
        <v>17593</v>
      </c>
      <c r="H20" s="247">
        <v>38992</v>
      </c>
      <c r="I20" s="246">
        <v>-1456</v>
      </c>
      <c r="J20" s="233">
        <f t="shared" si="2"/>
        <v>37536</v>
      </c>
    </row>
    <row r="21" spans="1:10" ht="20.149999999999999" customHeight="1">
      <c r="A21" s="244">
        <v>21210</v>
      </c>
      <c r="B21" s="244" t="s">
        <v>525</v>
      </c>
      <c r="C21" s="242">
        <f>C22</f>
        <v>6769</v>
      </c>
      <c r="D21" s="242">
        <f>D22+D23</f>
        <v>1223</v>
      </c>
      <c r="E21" s="242">
        <f>E22+E23</f>
        <v>7992</v>
      </c>
      <c r="F21" s="247">
        <f>F22</f>
        <v>1225</v>
      </c>
      <c r="G21" s="247">
        <v>3021</v>
      </c>
      <c r="H21" s="247">
        <f>H22</f>
        <v>6769</v>
      </c>
      <c r="I21" s="246"/>
      <c r="J21" s="233">
        <f t="shared" si="2"/>
        <v>6769</v>
      </c>
    </row>
    <row r="22" spans="1:10" ht="20.149999999999999" customHeight="1">
      <c r="A22" s="245">
        <v>2121001</v>
      </c>
      <c r="B22" s="245" t="s">
        <v>90</v>
      </c>
      <c r="C22" s="246">
        <v>6769</v>
      </c>
      <c r="D22" s="246">
        <v>-5544</v>
      </c>
      <c r="E22" s="246">
        <f>C22+D22</f>
        <v>1225</v>
      </c>
      <c r="F22" s="247">
        <v>1225</v>
      </c>
      <c r="G22" s="247">
        <v>0</v>
      </c>
      <c r="H22" s="247">
        <v>6769</v>
      </c>
      <c r="I22" s="246"/>
      <c r="J22" s="233">
        <f t="shared" si="2"/>
        <v>6769</v>
      </c>
    </row>
    <row r="23" spans="1:10" ht="20.149999999999999" customHeight="1">
      <c r="A23" s="245">
        <v>2121002</v>
      </c>
      <c r="B23" s="245" t="s">
        <v>672</v>
      </c>
      <c r="C23" s="246"/>
      <c r="D23" s="246">
        <v>6767</v>
      </c>
      <c r="E23" s="246">
        <f>C23+D23</f>
        <v>6767</v>
      </c>
      <c r="F23" s="247"/>
      <c r="G23" s="247"/>
      <c r="H23" s="247"/>
      <c r="I23" s="246"/>
      <c r="J23" s="233"/>
    </row>
    <row r="24" spans="1:10" ht="20.149999999999999" customHeight="1">
      <c r="A24" s="244">
        <v>21211</v>
      </c>
      <c r="B24" s="244" t="s">
        <v>583</v>
      </c>
      <c r="C24" s="242">
        <v>301</v>
      </c>
      <c r="D24" s="242"/>
      <c r="E24" s="242">
        <f>C24+D24</f>
        <v>301</v>
      </c>
      <c r="F24" s="243"/>
      <c r="G24" s="243"/>
      <c r="H24" s="243">
        <v>301</v>
      </c>
      <c r="I24" s="242"/>
      <c r="J24" s="233">
        <f t="shared" si="2"/>
        <v>301</v>
      </c>
    </row>
    <row r="25" spans="1:10" ht="18" customHeight="1">
      <c r="A25" s="244">
        <v>21213</v>
      </c>
      <c r="B25" s="244" t="s">
        <v>93</v>
      </c>
      <c r="C25" s="242">
        <f>C26</f>
        <v>1365</v>
      </c>
      <c r="D25" s="242">
        <f t="shared" ref="D25:E25" si="10">D26</f>
        <v>-1060</v>
      </c>
      <c r="E25" s="242">
        <f t="shared" si="10"/>
        <v>305</v>
      </c>
      <c r="F25" s="243">
        <f>F26</f>
        <v>1293</v>
      </c>
      <c r="G25" s="243">
        <v>2332</v>
      </c>
      <c r="H25" s="243">
        <f>H26</f>
        <v>1365</v>
      </c>
      <c r="I25" s="242"/>
      <c r="J25" s="233">
        <f t="shared" si="2"/>
        <v>1365</v>
      </c>
    </row>
    <row r="26" spans="1:10" ht="20.149999999999999" customHeight="1">
      <c r="A26" s="245">
        <v>2121399</v>
      </c>
      <c r="B26" s="245" t="s">
        <v>94</v>
      </c>
      <c r="C26" s="246">
        <v>1365</v>
      </c>
      <c r="D26" s="246">
        <v>-1060</v>
      </c>
      <c r="E26" s="246">
        <f>C26+D26</f>
        <v>305</v>
      </c>
      <c r="F26" s="247">
        <v>1293</v>
      </c>
      <c r="G26" s="247">
        <v>1280</v>
      </c>
      <c r="H26" s="247">
        <v>1365</v>
      </c>
      <c r="I26" s="246"/>
      <c r="J26" s="233">
        <f t="shared" si="2"/>
        <v>1365</v>
      </c>
    </row>
    <row r="27" spans="1:10" ht="20.149999999999999" customHeight="1">
      <c r="A27" s="244">
        <v>21214</v>
      </c>
      <c r="B27" s="244" t="s">
        <v>95</v>
      </c>
      <c r="C27" s="242">
        <f>C28</f>
        <v>571</v>
      </c>
      <c r="D27" s="242">
        <f t="shared" ref="D27:E27" si="11">D28</f>
        <v>-500</v>
      </c>
      <c r="E27" s="242">
        <f t="shared" si="11"/>
        <v>71</v>
      </c>
      <c r="F27" s="243">
        <f>F28</f>
        <v>75</v>
      </c>
      <c r="G27" s="243">
        <v>589</v>
      </c>
      <c r="H27" s="243">
        <f>H28</f>
        <v>571</v>
      </c>
      <c r="I27" s="242"/>
      <c r="J27" s="233">
        <f t="shared" si="2"/>
        <v>571</v>
      </c>
    </row>
    <row r="28" spans="1:10" ht="20.149999999999999" customHeight="1">
      <c r="A28" s="245">
        <v>2121401</v>
      </c>
      <c r="B28" s="245" t="s">
        <v>484</v>
      </c>
      <c r="C28" s="246">
        <v>571</v>
      </c>
      <c r="D28" s="246">
        <v>-500</v>
      </c>
      <c r="E28" s="246">
        <f>C28+D28</f>
        <v>71</v>
      </c>
      <c r="F28" s="247">
        <v>75</v>
      </c>
      <c r="G28" s="247">
        <v>0</v>
      </c>
      <c r="H28" s="247">
        <v>571</v>
      </c>
      <c r="I28" s="246"/>
      <c r="J28" s="233">
        <f t="shared" si="2"/>
        <v>571</v>
      </c>
    </row>
    <row r="29" spans="1:10" ht="20.149999999999999" customHeight="1">
      <c r="A29" s="244">
        <v>21219</v>
      </c>
      <c r="B29" s="244" t="s">
        <v>670</v>
      </c>
      <c r="C29" s="242">
        <f>C30</f>
        <v>0</v>
      </c>
      <c r="D29" s="242">
        <f t="shared" ref="D29:J29" si="12">D30</f>
        <v>20000</v>
      </c>
      <c r="E29" s="242">
        <f t="shared" si="12"/>
        <v>20000</v>
      </c>
      <c r="F29" s="246">
        <f t="shared" si="12"/>
        <v>0</v>
      </c>
      <c r="G29" s="246">
        <f t="shared" si="12"/>
        <v>0</v>
      </c>
      <c r="H29" s="246">
        <f t="shared" si="12"/>
        <v>0</v>
      </c>
      <c r="I29" s="246">
        <f t="shared" si="12"/>
        <v>0</v>
      </c>
      <c r="J29" s="246">
        <f t="shared" si="12"/>
        <v>0</v>
      </c>
    </row>
    <row r="30" spans="1:10" ht="20.149999999999999" customHeight="1">
      <c r="A30" s="245">
        <v>2121999</v>
      </c>
      <c r="B30" s="245" t="s">
        <v>671</v>
      </c>
      <c r="C30" s="246"/>
      <c r="D30" s="246">
        <v>20000</v>
      </c>
      <c r="E30" s="246">
        <f>C30+D30</f>
        <v>20000</v>
      </c>
      <c r="F30" s="247"/>
      <c r="G30" s="247"/>
      <c r="H30" s="247"/>
      <c r="I30" s="246"/>
      <c r="J30" s="233"/>
    </row>
    <row r="31" spans="1:10" ht="20.149999999999999" customHeight="1">
      <c r="A31" s="241">
        <v>213</v>
      </c>
      <c r="B31" s="241" t="s">
        <v>16</v>
      </c>
      <c r="C31" s="242">
        <f>C32+C34+C38</f>
        <v>66105</v>
      </c>
      <c r="D31" s="242">
        <f t="shared" ref="D31" si="13">D32+D34+D38</f>
        <v>0</v>
      </c>
      <c r="E31" s="242">
        <f>E32+E34+E38</f>
        <v>66105</v>
      </c>
      <c r="F31" s="243">
        <f>F32+F34+F38</f>
        <v>73199</v>
      </c>
      <c r="G31" s="243">
        <f t="shared" ref="G31:H31" si="14">G32+G34+G38</f>
        <v>34518</v>
      </c>
      <c r="H31" s="243">
        <f t="shared" si="14"/>
        <v>70355</v>
      </c>
      <c r="I31" s="242"/>
      <c r="J31" s="233">
        <f t="shared" si="2"/>
        <v>70355</v>
      </c>
    </row>
    <row r="32" spans="1:10" ht="20.149999999999999" customHeight="1">
      <c r="A32" s="244">
        <v>21366</v>
      </c>
      <c r="B32" s="244" t="s">
        <v>96</v>
      </c>
      <c r="C32" s="242">
        <f>C33</f>
        <v>53</v>
      </c>
      <c r="D32" s="242">
        <f t="shared" ref="D32:E32" si="15">D33</f>
        <v>0</v>
      </c>
      <c r="E32" s="242">
        <f t="shared" si="15"/>
        <v>53</v>
      </c>
      <c r="F32" s="243">
        <f>F33</f>
        <v>20</v>
      </c>
      <c r="G32" s="243">
        <f t="shared" ref="G32:H32" si="16">G33</f>
        <v>564</v>
      </c>
      <c r="H32" s="243">
        <f t="shared" si="16"/>
        <v>53</v>
      </c>
      <c r="I32" s="242"/>
      <c r="J32" s="233">
        <f t="shared" si="2"/>
        <v>53</v>
      </c>
    </row>
    <row r="33" spans="1:10" ht="20.149999999999999" customHeight="1">
      <c r="A33" s="245">
        <v>2136601</v>
      </c>
      <c r="B33" s="245" t="s">
        <v>97</v>
      </c>
      <c r="C33" s="246">
        <v>53</v>
      </c>
      <c r="D33" s="246"/>
      <c r="E33" s="246">
        <f>C33+D33</f>
        <v>53</v>
      </c>
      <c r="F33" s="247">
        <v>20</v>
      </c>
      <c r="G33" s="247">
        <v>564</v>
      </c>
      <c r="H33" s="247">
        <v>53</v>
      </c>
      <c r="I33" s="246"/>
      <c r="J33" s="233">
        <f t="shared" si="2"/>
        <v>53</v>
      </c>
    </row>
    <row r="34" spans="1:10" ht="20.149999999999999" customHeight="1">
      <c r="A34" s="244">
        <v>21367</v>
      </c>
      <c r="B34" s="244" t="s">
        <v>98</v>
      </c>
      <c r="C34" s="242">
        <f>SUM(C35:C37)</f>
        <v>2309</v>
      </c>
      <c r="D34" s="242">
        <f t="shared" ref="D34:J34" si="17">SUM(D35:D37)</f>
        <v>0</v>
      </c>
      <c r="E34" s="242">
        <f t="shared" si="17"/>
        <v>2309</v>
      </c>
      <c r="F34" s="242">
        <f t="shared" si="17"/>
        <v>4039</v>
      </c>
      <c r="G34" s="242">
        <f t="shared" si="17"/>
        <v>2892</v>
      </c>
      <c r="H34" s="242">
        <f t="shared" si="17"/>
        <v>2309</v>
      </c>
      <c r="I34" s="242">
        <f t="shared" si="17"/>
        <v>0</v>
      </c>
      <c r="J34" s="242">
        <f t="shared" si="17"/>
        <v>2309</v>
      </c>
    </row>
    <row r="35" spans="1:10" ht="20.149999999999999" customHeight="1">
      <c r="A35" s="245">
        <v>2136701</v>
      </c>
      <c r="B35" s="245" t="s">
        <v>97</v>
      </c>
      <c r="C35" s="246">
        <v>182</v>
      </c>
      <c r="D35" s="246"/>
      <c r="E35" s="246">
        <f t="shared" ref="E35:E37" si="18">C35+D35</f>
        <v>182</v>
      </c>
      <c r="F35" s="247">
        <v>1537</v>
      </c>
      <c r="G35" s="247">
        <v>813</v>
      </c>
      <c r="H35" s="247">
        <v>182</v>
      </c>
      <c r="I35" s="246"/>
      <c r="J35" s="233">
        <f t="shared" si="2"/>
        <v>182</v>
      </c>
    </row>
    <row r="36" spans="1:10" ht="20.149999999999999" customHeight="1">
      <c r="A36" s="245">
        <v>2136702</v>
      </c>
      <c r="B36" s="245" t="s">
        <v>99</v>
      </c>
      <c r="C36" s="246">
        <v>1983</v>
      </c>
      <c r="D36" s="246"/>
      <c r="E36" s="246">
        <f t="shared" si="18"/>
        <v>1983</v>
      </c>
      <c r="F36" s="247">
        <v>2432</v>
      </c>
      <c r="G36" s="247">
        <v>1983</v>
      </c>
      <c r="H36" s="247">
        <v>1983</v>
      </c>
      <c r="I36" s="246"/>
      <c r="J36" s="233">
        <f t="shared" si="2"/>
        <v>1983</v>
      </c>
    </row>
    <row r="37" spans="1:10" ht="20.149999999999999" customHeight="1">
      <c r="A37" s="245">
        <v>2136799</v>
      </c>
      <c r="B37" s="245" t="s">
        <v>100</v>
      </c>
      <c r="C37" s="246">
        <v>144</v>
      </c>
      <c r="D37" s="246"/>
      <c r="E37" s="246">
        <f t="shared" si="18"/>
        <v>144</v>
      </c>
      <c r="F37" s="247">
        <v>70</v>
      </c>
      <c r="G37" s="247">
        <v>96</v>
      </c>
      <c r="H37" s="247">
        <v>144</v>
      </c>
      <c r="I37" s="246"/>
      <c r="J37" s="233">
        <f t="shared" si="2"/>
        <v>144</v>
      </c>
    </row>
    <row r="38" spans="1:10" ht="20.149999999999999" customHeight="1">
      <c r="A38" s="244">
        <v>21369</v>
      </c>
      <c r="B38" s="244" t="s">
        <v>101</v>
      </c>
      <c r="C38" s="242">
        <f>C39</f>
        <v>63743</v>
      </c>
      <c r="D38" s="242">
        <f t="shared" ref="D38:E38" si="19">D39</f>
        <v>0</v>
      </c>
      <c r="E38" s="242">
        <f t="shared" si="19"/>
        <v>63743</v>
      </c>
      <c r="F38" s="243">
        <f>F39</f>
        <v>69140</v>
      </c>
      <c r="G38" s="243">
        <f t="shared" ref="G38:H38" si="20">G39</f>
        <v>31062</v>
      </c>
      <c r="H38" s="243">
        <f t="shared" si="20"/>
        <v>67993</v>
      </c>
      <c r="I38" s="242"/>
      <c r="J38" s="233">
        <f t="shared" si="2"/>
        <v>67993</v>
      </c>
    </row>
    <row r="39" spans="1:10" ht="20.149999999999999" customHeight="1">
      <c r="A39" s="245">
        <v>2136902</v>
      </c>
      <c r="B39" s="245" t="s">
        <v>102</v>
      </c>
      <c r="C39" s="246">
        <v>63743</v>
      </c>
      <c r="D39" s="246"/>
      <c r="E39" s="246">
        <f>C39+D39</f>
        <v>63743</v>
      </c>
      <c r="F39" s="247">
        <v>69140</v>
      </c>
      <c r="G39" s="247">
        <v>31062</v>
      </c>
      <c r="H39" s="247">
        <v>67993</v>
      </c>
      <c r="I39" s="246">
        <v>-4252</v>
      </c>
      <c r="J39" s="233">
        <f t="shared" si="2"/>
        <v>63741</v>
      </c>
    </row>
    <row r="40" spans="1:10" ht="20.149999999999999" customHeight="1">
      <c r="A40" s="241">
        <v>214</v>
      </c>
      <c r="B40" s="241" t="s">
        <v>526</v>
      </c>
      <c r="C40" s="242">
        <f>C41</f>
        <v>0</v>
      </c>
      <c r="D40" s="242">
        <f t="shared" ref="D40:E40" si="21">D41</f>
        <v>0</v>
      </c>
      <c r="E40" s="242">
        <f t="shared" si="21"/>
        <v>0</v>
      </c>
      <c r="F40" s="247">
        <f>F41</f>
        <v>113</v>
      </c>
      <c r="G40" s="247">
        <v>0</v>
      </c>
      <c r="H40" s="247"/>
      <c r="I40" s="246"/>
      <c r="J40" s="233">
        <f t="shared" si="2"/>
        <v>0</v>
      </c>
    </row>
    <row r="41" spans="1:10" ht="20.149999999999999" customHeight="1">
      <c r="A41" s="244">
        <v>21462</v>
      </c>
      <c r="B41" s="244" t="s">
        <v>527</v>
      </c>
      <c r="C41" s="246"/>
      <c r="D41" s="246">
        <f t="shared" ref="D41" si="22">E41-C41</f>
        <v>0</v>
      </c>
      <c r="E41" s="246">
        <f>E42</f>
        <v>0</v>
      </c>
      <c r="F41" s="247">
        <f>F42</f>
        <v>113</v>
      </c>
      <c r="G41" s="247">
        <v>0</v>
      </c>
      <c r="H41" s="247"/>
      <c r="I41" s="246"/>
      <c r="J41" s="233">
        <f t="shared" si="2"/>
        <v>0</v>
      </c>
    </row>
    <row r="42" spans="1:10" ht="20.149999999999999" customHeight="1">
      <c r="A42" s="245">
        <v>2146202</v>
      </c>
      <c r="B42" s="245" t="s">
        <v>528</v>
      </c>
      <c r="C42" s="246">
        <v>0</v>
      </c>
      <c r="D42" s="246"/>
      <c r="E42" s="246">
        <f>C42+D42</f>
        <v>0</v>
      </c>
      <c r="F42" s="247">
        <v>113</v>
      </c>
      <c r="G42" s="247">
        <v>0</v>
      </c>
      <c r="H42" s="247"/>
      <c r="I42" s="246"/>
      <c r="J42" s="233">
        <f t="shared" si="2"/>
        <v>0</v>
      </c>
    </row>
    <row r="43" spans="1:10" ht="18" customHeight="1">
      <c r="A43" s="241">
        <v>229</v>
      </c>
      <c r="B43" s="241" t="s">
        <v>28</v>
      </c>
      <c r="C43" s="242">
        <f>C44+C46</f>
        <v>143062</v>
      </c>
      <c r="D43" s="242">
        <f t="shared" ref="D43:E43" si="23">D44+D46</f>
        <v>0</v>
      </c>
      <c r="E43" s="242">
        <f t="shared" si="23"/>
        <v>143062</v>
      </c>
      <c r="F43" s="243">
        <f>F44+F46</f>
        <v>135419</v>
      </c>
      <c r="G43" s="243">
        <f t="shared" ref="G43:H43" si="24">G44+G46</f>
        <v>140353</v>
      </c>
      <c r="H43" s="243">
        <f t="shared" si="24"/>
        <v>143578</v>
      </c>
      <c r="I43" s="242"/>
      <c r="J43" s="233">
        <f t="shared" si="2"/>
        <v>143578</v>
      </c>
    </row>
    <row r="44" spans="1:10" ht="18" customHeight="1">
      <c r="A44" s="244">
        <v>22904</v>
      </c>
      <c r="B44" s="244" t="s">
        <v>529</v>
      </c>
      <c r="C44" s="242">
        <f>C45</f>
        <v>141500</v>
      </c>
      <c r="D44" s="242">
        <f t="shared" ref="D44:E44" si="25">D45</f>
        <v>0</v>
      </c>
      <c r="E44" s="242">
        <f t="shared" si="25"/>
        <v>141500</v>
      </c>
      <c r="F44" s="243">
        <f>F45</f>
        <v>134295</v>
      </c>
      <c r="G44" s="243">
        <f t="shared" ref="G44:H44" si="26">G45</f>
        <v>139439</v>
      </c>
      <c r="H44" s="243">
        <f t="shared" si="26"/>
        <v>141500</v>
      </c>
      <c r="I44" s="242"/>
      <c r="J44" s="233">
        <f t="shared" si="2"/>
        <v>141500</v>
      </c>
    </row>
    <row r="45" spans="1:10" ht="18" customHeight="1">
      <c r="A45" s="245">
        <v>2290402</v>
      </c>
      <c r="B45" s="245" t="s">
        <v>103</v>
      </c>
      <c r="C45" s="246">
        <v>141500</v>
      </c>
      <c r="D45" s="246"/>
      <c r="E45" s="246">
        <f>C45+D45</f>
        <v>141500</v>
      </c>
      <c r="F45" s="247">
        <v>134295</v>
      </c>
      <c r="G45" s="247">
        <v>139439</v>
      </c>
      <c r="H45" s="247">
        <f>130000+11500</f>
        <v>141500</v>
      </c>
      <c r="I45" s="246"/>
      <c r="J45" s="233">
        <f t="shared" si="2"/>
        <v>141500</v>
      </c>
    </row>
    <row r="46" spans="1:10" ht="18" customHeight="1">
      <c r="A46" s="244">
        <v>22960</v>
      </c>
      <c r="B46" s="244" t="s">
        <v>530</v>
      </c>
      <c r="C46" s="242">
        <f>SUM(C47:C51)</f>
        <v>1562</v>
      </c>
      <c r="D46" s="242">
        <f t="shared" ref="D46" si="27">SUM(D47:D51)</f>
        <v>0</v>
      </c>
      <c r="E46" s="242">
        <f>SUM(E47:E51)</f>
        <v>1562</v>
      </c>
      <c r="F46" s="243">
        <f>SUM(F47:F51)</f>
        <v>1124</v>
      </c>
      <c r="G46" s="243">
        <f t="shared" ref="G46:H46" si="28">SUM(G47:G51)</f>
        <v>914</v>
      </c>
      <c r="H46" s="243">
        <f t="shared" si="28"/>
        <v>2078</v>
      </c>
      <c r="I46" s="242"/>
      <c r="J46" s="233">
        <f t="shared" si="2"/>
        <v>2078</v>
      </c>
    </row>
    <row r="47" spans="1:10" ht="18" customHeight="1">
      <c r="A47" s="245">
        <v>2296002</v>
      </c>
      <c r="B47" s="245" t="s">
        <v>104</v>
      </c>
      <c r="C47" s="246">
        <v>626</v>
      </c>
      <c r="D47" s="246"/>
      <c r="E47" s="246">
        <f t="shared" ref="E47:E51" si="29">C47+D47</f>
        <v>626</v>
      </c>
      <c r="F47" s="247">
        <v>537</v>
      </c>
      <c r="G47" s="247">
        <v>432</v>
      </c>
      <c r="H47" s="247">
        <f>240+386</f>
        <v>626</v>
      </c>
      <c r="I47" s="246"/>
      <c r="J47" s="233">
        <f t="shared" si="2"/>
        <v>626</v>
      </c>
    </row>
    <row r="48" spans="1:10" ht="18" customHeight="1">
      <c r="A48" s="245">
        <v>2296003</v>
      </c>
      <c r="B48" s="245" t="s">
        <v>105</v>
      </c>
      <c r="C48" s="246">
        <v>507</v>
      </c>
      <c r="D48" s="246"/>
      <c r="E48" s="246">
        <f t="shared" si="29"/>
        <v>507</v>
      </c>
      <c r="F48" s="247">
        <v>194</v>
      </c>
      <c r="G48" s="247">
        <v>110</v>
      </c>
      <c r="H48" s="247">
        <f>207+300</f>
        <v>507</v>
      </c>
      <c r="I48" s="246"/>
      <c r="J48" s="233">
        <f t="shared" si="2"/>
        <v>507</v>
      </c>
    </row>
    <row r="49" spans="1:10" ht="18" customHeight="1">
      <c r="A49" s="245">
        <v>2296004</v>
      </c>
      <c r="B49" s="245" t="s">
        <v>106</v>
      </c>
      <c r="C49" s="246">
        <v>165</v>
      </c>
      <c r="D49" s="246"/>
      <c r="E49" s="246">
        <f t="shared" si="29"/>
        <v>165</v>
      </c>
      <c r="F49" s="247">
        <v>137</v>
      </c>
      <c r="G49" s="247">
        <v>78</v>
      </c>
      <c r="H49" s="247">
        <f>381+200</f>
        <v>581</v>
      </c>
      <c r="I49" s="246">
        <v>-515</v>
      </c>
      <c r="J49" s="233">
        <f t="shared" si="2"/>
        <v>66</v>
      </c>
    </row>
    <row r="50" spans="1:10" ht="18" customHeight="1">
      <c r="A50" s="245">
        <v>2296006</v>
      </c>
      <c r="B50" s="245" t="s">
        <v>107</v>
      </c>
      <c r="C50" s="246">
        <v>166</v>
      </c>
      <c r="D50" s="246"/>
      <c r="E50" s="246">
        <f t="shared" si="29"/>
        <v>166</v>
      </c>
      <c r="F50" s="247">
        <v>166</v>
      </c>
      <c r="G50" s="247">
        <v>226</v>
      </c>
      <c r="H50" s="247">
        <f>166+100</f>
        <v>266</v>
      </c>
      <c r="I50" s="246"/>
      <c r="J50" s="233">
        <f t="shared" si="2"/>
        <v>266</v>
      </c>
    </row>
    <row r="51" spans="1:10" ht="18" customHeight="1">
      <c r="A51" s="245">
        <v>2296099</v>
      </c>
      <c r="B51" s="245" t="s">
        <v>108</v>
      </c>
      <c r="C51" s="246">
        <v>98</v>
      </c>
      <c r="D51" s="246"/>
      <c r="E51" s="246">
        <f t="shared" si="29"/>
        <v>98</v>
      </c>
      <c r="F51" s="247">
        <v>90</v>
      </c>
      <c r="G51" s="247">
        <v>68</v>
      </c>
      <c r="H51" s="247">
        <f>28+70</f>
        <v>98</v>
      </c>
      <c r="I51" s="246"/>
      <c r="J51" s="233">
        <f t="shared" si="2"/>
        <v>98</v>
      </c>
    </row>
    <row r="52" spans="1:10" ht="18" customHeight="1">
      <c r="A52" s="241">
        <v>232</v>
      </c>
      <c r="B52" s="241" t="s">
        <v>29</v>
      </c>
      <c r="C52" s="242">
        <f>C53</f>
        <v>27523</v>
      </c>
      <c r="D52" s="242">
        <f t="shared" ref="D52:E52" si="30">D53</f>
        <v>-5000</v>
      </c>
      <c r="E52" s="242">
        <f t="shared" si="30"/>
        <v>22523</v>
      </c>
      <c r="F52" s="243">
        <f>F53</f>
        <v>22524</v>
      </c>
      <c r="G52" s="243">
        <f t="shared" ref="G52:H52" si="31">G53</f>
        <v>20494</v>
      </c>
      <c r="H52" s="243">
        <f t="shared" si="31"/>
        <v>27523</v>
      </c>
      <c r="I52" s="242"/>
      <c r="J52" s="233">
        <f t="shared" si="2"/>
        <v>27523</v>
      </c>
    </row>
    <row r="53" spans="1:10" ht="18" customHeight="1">
      <c r="A53" s="244">
        <v>23204</v>
      </c>
      <c r="B53" s="244" t="s">
        <v>531</v>
      </c>
      <c r="C53" s="242">
        <f>SUM(C54:C57)</f>
        <v>27523</v>
      </c>
      <c r="D53" s="242">
        <f t="shared" ref="D53:E53" si="32">SUM(D54:D57)</f>
        <v>-5000</v>
      </c>
      <c r="E53" s="242">
        <f t="shared" si="32"/>
        <v>22523</v>
      </c>
      <c r="F53" s="243">
        <f>SUM(F54:F57)</f>
        <v>22524</v>
      </c>
      <c r="G53" s="243">
        <f t="shared" ref="G53" si="33">SUM(G54:G57)</f>
        <v>20494</v>
      </c>
      <c r="H53" s="243">
        <f>SUM(H54:H57)</f>
        <v>27523</v>
      </c>
      <c r="I53" s="242"/>
      <c r="J53" s="233">
        <f t="shared" si="2"/>
        <v>27523</v>
      </c>
    </row>
    <row r="54" spans="1:10" ht="18" customHeight="1">
      <c r="A54" s="245">
        <v>2320411</v>
      </c>
      <c r="B54" s="245" t="s">
        <v>532</v>
      </c>
      <c r="C54" s="246">
        <v>14285</v>
      </c>
      <c r="D54" s="246"/>
      <c r="E54" s="246">
        <f t="shared" ref="E54:E57" si="34">C54+D54</f>
        <v>14285</v>
      </c>
      <c r="F54" s="243">
        <v>14285</v>
      </c>
      <c r="G54" s="243">
        <v>14412</v>
      </c>
      <c r="H54" s="243">
        <v>14285</v>
      </c>
      <c r="I54" s="242"/>
      <c r="J54" s="233">
        <f t="shared" si="2"/>
        <v>14285</v>
      </c>
    </row>
    <row r="55" spans="1:10" ht="18" customHeight="1">
      <c r="A55" s="245">
        <v>2320431</v>
      </c>
      <c r="B55" s="245" t="s">
        <v>533</v>
      </c>
      <c r="C55" s="246">
        <v>497</v>
      </c>
      <c r="D55" s="246"/>
      <c r="E55" s="246">
        <f t="shared" si="34"/>
        <v>497</v>
      </c>
      <c r="F55" s="243">
        <v>498</v>
      </c>
      <c r="G55" s="243">
        <v>498</v>
      </c>
      <c r="H55" s="243">
        <v>497</v>
      </c>
      <c r="I55" s="242"/>
      <c r="J55" s="233">
        <f t="shared" si="2"/>
        <v>497</v>
      </c>
    </row>
    <row r="56" spans="1:10" ht="18" customHeight="1">
      <c r="A56" s="245">
        <v>2320498</v>
      </c>
      <c r="B56" s="245" t="s">
        <v>534</v>
      </c>
      <c r="C56" s="246">
        <v>12741</v>
      </c>
      <c r="D56" s="246">
        <v>-5000</v>
      </c>
      <c r="E56" s="246">
        <f t="shared" si="34"/>
        <v>7741</v>
      </c>
      <c r="F56" s="243">
        <v>7741</v>
      </c>
      <c r="G56" s="243">
        <v>5584</v>
      </c>
      <c r="H56" s="243">
        <f>7741+5000</f>
        <v>12741</v>
      </c>
      <c r="I56" s="242"/>
      <c r="J56" s="233">
        <f t="shared" si="2"/>
        <v>12741</v>
      </c>
    </row>
    <row r="57" spans="1:10" ht="18" customHeight="1">
      <c r="A57" s="245">
        <v>2320499</v>
      </c>
      <c r="B57" s="245" t="s">
        <v>485</v>
      </c>
      <c r="C57" s="246">
        <v>0</v>
      </c>
      <c r="D57" s="246"/>
      <c r="E57" s="246">
        <f t="shared" si="34"/>
        <v>0</v>
      </c>
      <c r="F57" s="247"/>
      <c r="G57" s="247">
        <v>0</v>
      </c>
      <c r="H57" s="247"/>
      <c r="I57" s="246"/>
      <c r="J57" s="233">
        <f t="shared" si="2"/>
        <v>0</v>
      </c>
    </row>
    <row r="58" spans="1:10" ht="18" customHeight="1">
      <c r="A58" s="241">
        <v>233</v>
      </c>
      <c r="B58" s="241" t="s">
        <v>30</v>
      </c>
      <c r="C58" s="242">
        <f>C59</f>
        <v>3</v>
      </c>
      <c r="D58" s="242">
        <f t="shared" ref="D58:E58" si="35">D59</f>
        <v>0</v>
      </c>
      <c r="E58" s="242">
        <f t="shared" si="35"/>
        <v>3</v>
      </c>
      <c r="F58" s="243">
        <f>F59</f>
        <v>3</v>
      </c>
      <c r="G58" s="243">
        <f t="shared" ref="G58:H58" si="36">G59</f>
        <v>1</v>
      </c>
      <c r="H58" s="243">
        <f t="shared" si="36"/>
        <v>3</v>
      </c>
      <c r="I58" s="242"/>
      <c r="J58" s="233">
        <f t="shared" si="2"/>
        <v>3</v>
      </c>
    </row>
    <row r="59" spans="1:10" ht="18" customHeight="1">
      <c r="A59" s="244">
        <v>23304</v>
      </c>
      <c r="B59" s="244" t="s">
        <v>535</v>
      </c>
      <c r="C59" s="242">
        <f>SUM(C60:C61)</f>
        <v>3</v>
      </c>
      <c r="D59" s="242">
        <f t="shared" ref="D59:E59" si="37">SUM(D60:D61)</f>
        <v>0</v>
      </c>
      <c r="E59" s="242">
        <f t="shared" si="37"/>
        <v>3</v>
      </c>
      <c r="F59" s="243">
        <f>SUM(F60:F61)</f>
        <v>3</v>
      </c>
      <c r="G59" s="243">
        <f t="shared" ref="G59:H59" si="38">SUM(G60:G61)</f>
        <v>1</v>
      </c>
      <c r="H59" s="243">
        <f t="shared" si="38"/>
        <v>3</v>
      </c>
      <c r="I59" s="242"/>
      <c r="J59" s="233">
        <f t="shared" si="2"/>
        <v>3</v>
      </c>
    </row>
    <row r="60" spans="1:10" ht="18" customHeight="1">
      <c r="A60" s="245">
        <v>2330411</v>
      </c>
      <c r="B60" s="245" t="s">
        <v>536</v>
      </c>
      <c r="C60" s="242">
        <v>0</v>
      </c>
      <c r="D60" s="242"/>
      <c r="E60" s="246">
        <f t="shared" ref="E60:E61" si="39">C60+D60</f>
        <v>0</v>
      </c>
      <c r="F60" s="243">
        <v>3</v>
      </c>
      <c r="G60" s="243">
        <v>1</v>
      </c>
      <c r="H60" s="243"/>
      <c r="I60" s="242"/>
      <c r="J60" s="233">
        <f t="shared" si="2"/>
        <v>0</v>
      </c>
    </row>
    <row r="61" spans="1:10" ht="18" customHeight="1">
      <c r="A61" s="245">
        <v>2330499</v>
      </c>
      <c r="B61" s="245" t="s">
        <v>486</v>
      </c>
      <c r="C61" s="246">
        <v>3</v>
      </c>
      <c r="D61" s="246"/>
      <c r="E61" s="246">
        <f t="shared" si="39"/>
        <v>3</v>
      </c>
      <c r="F61" s="247"/>
      <c r="G61" s="247">
        <v>0</v>
      </c>
      <c r="H61" s="247">
        <v>3</v>
      </c>
      <c r="I61" s="246"/>
      <c r="J61" s="233">
        <f t="shared" si="2"/>
        <v>3</v>
      </c>
    </row>
  </sheetData>
  <autoFilter ref="A4:J61" xr:uid="{00000000-0009-0000-0000-000006000000}">
    <filterColumn colId="0" showButton="0"/>
  </autoFilter>
  <mergeCells count="3">
    <mergeCell ref="A2:E2"/>
    <mergeCell ref="A4:B4"/>
    <mergeCell ref="A5:B5"/>
  </mergeCells>
  <phoneticPr fontId="62" type="noConversion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57"/>
  <sheetViews>
    <sheetView topLeftCell="A16" workbookViewId="0">
      <selection activeCell="D27" sqref="D27:H31"/>
    </sheetView>
  </sheetViews>
  <sheetFormatPr defaultRowHeight="14.55"/>
  <cols>
    <col min="1" max="1" width="15" customWidth="1"/>
    <col min="2" max="2" width="12.21875" customWidth="1"/>
  </cols>
  <sheetData>
    <row r="1" spans="1:5" s="138" customFormat="1" ht="54.8" customHeight="1">
      <c r="A1" s="137" t="s">
        <v>553</v>
      </c>
      <c r="B1" s="137" t="s">
        <v>554</v>
      </c>
      <c r="C1" s="137" t="s">
        <v>555</v>
      </c>
      <c r="D1" s="137" t="s">
        <v>556</v>
      </c>
      <c r="E1" s="137" t="s">
        <v>557</v>
      </c>
    </row>
    <row r="2" spans="1:5">
      <c r="A2" s="138">
        <v>120000</v>
      </c>
      <c r="B2" s="138">
        <f>A2-C2</f>
        <v>105620</v>
      </c>
      <c r="C2" s="138">
        <f>E2/D2</f>
        <v>14380</v>
      </c>
      <c r="D2" s="139">
        <v>0.2</v>
      </c>
      <c r="E2" s="138">
        <v>2876</v>
      </c>
    </row>
    <row r="3" spans="1:5">
      <c r="A3" s="138"/>
      <c r="B3" s="138"/>
      <c r="C3" s="138"/>
      <c r="D3" s="138"/>
      <c r="E3" s="138"/>
    </row>
    <row r="4" spans="1:5">
      <c r="A4" s="138"/>
      <c r="B4" s="138"/>
      <c r="C4" s="138"/>
      <c r="D4" s="138"/>
      <c r="E4" s="138"/>
    </row>
    <row r="5" spans="1:5" ht="27.1" customHeight="1">
      <c r="A5" s="298" t="s">
        <v>558</v>
      </c>
      <c r="B5" s="298"/>
      <c r="C5" s="138">
        <v>105620</v>
      </c>
      <c r="D5" s="138"/>
      <c r="E5" s="138"/>
    </row>
    <row r="6" spans="1:5">
      <c r="A6" s="298" t="s">
        <v>559</v>
      </c>
      <c r="B6" s="137" t="s">
        <v>560</v>
      </c>
      <c r="C6" s="138">
        <v>27529</v>
      </c>
      <c r="D6" s="138"/>
      <c r="E6" s="138"/>
    </row>
    <row r="7" spans="1:5" ht="29.05">
      <c r="A7" s="298"/>
      <c r="B7" s="137" t="s">
        <v>561</v>
      </c>
      <c r="C7" s="138">
        <f>120000*0.05</f>
        <v>6000</v>
      </c>
      <c r="D7" s="138"/>
      <c r="E7" s="138"/>
    </row>
    <row r="8" spans="1:5">
      <c r="A8" s="298"/>
      <c r="B8" s="151" t="s">
        <v>575</v>
      </c>
      <c r="C8" s="138">
        <f>C5-C6-C7-20000</f>
        <v>52091</v>
      </c>
      <c r="D8" s="138"/>
      <c r="E8" s="138"/>
    </row>
    <row r="9" spans="1:5" ht="29.05">
      <c r="A9" s="298"/>
      <c r="B9" s="137" t="s">
        <v>562</v>
      </c>
      <c r="C9" s="138">
        <v>20000</v>
      </c>
      <c r="D9" s="138"/>
      <c r="E9" s="138"/>
    </row>
    <row r="10" spans="1:5">
      <c r="A10" s="298"/>
      <c r="B10" s="138"/>
      <c r="C10" s="138"/>
      <c r="D10" s="138"/>
      <c r="E10" s="138"/>
    </row>
    <row r="11" spans="1:5">
      <c r="A11" s="298"/>
      <c r="B11" s="138"/>
      <c r="C11" s="138"/>
      <c r="D11" s="138"/>
      <c r="E11" s="138"/>
    </row>
    <row r="12" spans="1:5">
      <c r="A12" s="298"/>
      <c r="B12" s="138"/>
      <c r="C12" s="138"/>
      <c r="D12" s="138"/>
      <c r="E12" s="138"/>
    </row>
    <row r="17" spans="1:8" ht="35.1">
      <c r="A17" s="299" t="s">
        <v>42</v>
      </c>
      <c r="B17" s="300"/>
      <c r="C17" s="93" t="s">
        <v>482</v>
      </c>
      <c r="D17" t="s">
        <v>517</v>
      </c>
      <c r="E17" t="s">
        <v>576</v>
      </c>
      <c r="G17" t="s">
        <v>577</v>
      </c>
    </row>
    <row r="18" spans="1:8" ht="35.1">
      <c r="A18">
        <v>100</v>
      </c>
      <c r="B18" s="123" t="s">
        <v>578</v>
      </c>
      <c r="C18" s="1">
        <v>103559</v>
      </c>
      <c r="D18">
        <f>D19+D25+D34+D43+D52+D55</f>
        <v>23337</v>
      </c>
      <c r="E18">
        <f t="shared" ref="E18:G18" si="0">E19+E25+E34+E43+E52+E55</f>
        <v>43140</v>
      </c>
      <c r="G18">
        <f t="shared" si="0"/>
        <v>25071</v>
      </c>
      <c r="H18">
        <f>SUM(D18:G18)</f>
        <v>91548</v>
      </c>
    </row>
    <row r="19" spans="1:8">
      <c r="A19" s="90">
        <v>208</v>
      </c>
      <c r="B19" s="90" t="s">
        <v>13</v>
      </c>
      <c r="C19" s="94">
        <v>3213</v>
      </c>
      <c r="D19" s="152">
        <f>D20+D23</f>
        <v>256</v>
      </c>
      <c r="E19" s="152">
        <f t="shared" ref="E19:G19" si="1">E20+E23</f>
        <v>2957</v>
      </c>
      <c r="F19" s="152"/>
      <c r="G19" s="152">
        <f t="shared" si="1"/>
        <v>0</v>
      </c>
      <c r="H19" s="152">
        <f t="shared" ref="H19:H57" si="2">SUM(D19:G19)</f>
        <v>3213</v>
      </c>
    </row>
    <row r="20" spans="1:8">
      <c r="A20" s="153">
        <v>20822</v>
      </c>
      <c r="B20" s="153" t="s">
        <v>87</v>
      </c>
      <c r="C20" s="154">
        <v>2949</v>
      </c>
      <c r="D20">
        <f>D21+D22</f>
        <v>134</v>
      </c>
      <c r="E20">
        <f t="shared" ref="E20:G20" si="3">E21+E22</f>
        <v>2815</v>
      </c>
      <c r="G20">
        <f t="shared" si="3"/>
        <v>0</v>
      </c>
      <c r="H20">
        <f t="shared" si="2"/>
        <v>2949</v>
      </c>
    </row>
    <row r="21" spans="1:8">
      <c r="A21" s="92">
        <v>2082201</v>
      </c>
      <c r="B21" s="92" t="s">
        <v>88</v>
      </c>
      <c r="C21" s="95">
        <v>2172</v>
      </c>
      <c r="D21">
        <v>129</v>
      </c>
      <c r="E21">
        <v>2043</v>
      </c>
      <c r="G21" s="155"/>
      <c r="H21">
        <f t="shared" si="2"/>
        <v>2172</v>
      </c>
    </row>
    <row r="22" spans="1:8">
      <c r="A22" s="92">
        <v>2082202</v>
      </c>
      <c r="B22" s="92" t="s">
        <v>97</v>
      </c>
      <c r="C22" s="95">
        <v>777</v>
      </c>
      <c r="D22">
        <v>5</v>
      </c>
      <c r="E22">
        <v>772</v>
      </c>
      <c r="G22" s="155"/>
      <c r="H22">
        <f t="shared" si="2"/>
        <v>777</v>
      </c>
    </row>
    <row r="23" spans="1:8">
      <c r="A23" s="91">
        <v>20823</v>
      </c>
      <c r="B23" s="91" t="s">
        <v>483</v>
      </c>
      <c r="C23" s="94">
        <v>264</v>
      </c>
      <c r="D23">
        <f>D24</f>
        <v>122</v>
      </c>
      <c r="E23">
        <f t="shared" ref="E23:G23" si="4">E24</f>
        <v>142</v>
      </c>
      <c r="G23">
        <f t="shared" si="4"/>
        <v>0</v>
      </c>
      <c r="H23">
        <f t="shared" si="2"/>
        <v>264</v>
      </c>
    </row>
    <row r="24" spans="1:8">
      <c r="A24" s="92">
        <v>2082302</v>
      </c>
      <c r="B24" s="92" t="s">
        <v>97</v>
      </c>
      <c r="C24" s="95">
        <v>264</v>
      </c>
      <c r="D24">
        <v>122</v>
      </c>
      <c r="E24">
        <v>142</v>
      </c>
      <c r="G24" s="155"/>
      <c r="H24">
        <f t="shared" si="2"/>
        <v>264</v>
      </c>
    </row>
    <row r="25" spans="1:8">
      <c r="A25" s="90">
        <v>212</v>
      </c>
      <c r="B25" s="90" t="s">
        <v>15</v>
      </c>
      <c r="C25" s="94">
        <v>17158</v>
      </c>
      <c r="D25" s="152">
        <f>D26+D30+D32</f>
        <v>871</v>
      </c>
      <c r="E25" s="152">
        <f t="shared" ref="E25:G25" si="5">E26+E30+E32</f>
        <v>1731</v>
      </c>
      <c r="F25" s="152"/>
      <c r="G25" s="152">
        <f t="shared" si="5"/>
        <v>1800</v>
      </c>
      <c r="H25" s="152">
        <f t="shared" si="2"/>
        <v>4402</v>
      </c>
    </row>
    <row r="26" spans="1:8">
      <c r="A26" s="153">
        <v>21208</v>
      </c>
      <c r="B26" s="153" t="s">
        <v>89</v>
      </c>
      <c r="C26" s="154">
        <v>17072</v>
      </c>
      <c r="D26">
        <f>D27+D28+D29</f>
        <v>785</v>
      </c>
      <c r="E26">
        <f t="shared" ref="E26:G26" si="6">E27+E28+E29</f>
        <v>1731</v>
      </c>
      <c r="G26">
        <f t="shared" si="6"/>
        <v>450</v>
      </c>
      <c r="H26">
        <f t="shared" si="2"/>
        <v>2966</v>
      </c>
    </row>
    <row r="27" spans="1:8">
      <c r="A27" s="92">
        <v>2120801</v>
      </c>
      <c r="B27" s="92" t="s">
        <v>90</v>
      </c>
      <c r="C27" s="95">
        <v>14556</v>
      </c>
      <c r="G27" s="155"/>
      <c r="H27">
        <f t="shared" si="2"/>
        <v>0</v>
      </c>
    </row>
    <row r="28" spans="1:8">
      <c r="A28" s="92">
        <v>2120804</v>
      </c>
      <c r="B28" s="92" t="s">
        <v>91</v>
      </c>
      <c r="C28" s="95">
        <v>597</v>
      </c>
      <c r="D28">
        <v>48</v>
      </c>
      <c r="E28">
        <v>550</v>
      </c>
      <c r="G28" s="155">
        <v>450</v>
      </c>
      <c r="H28">
        <f t="shared" si="2"/>
        <v>1048</v>
      </c>
    </row>
    <row r="29" spans="1:8">
      <c r="A29" s="92">
        <v>2120899</v>
      </c>
      <c r="B29" s="92" t="s">
        <v>92</v>
      </c>
      <c r="C29" s="95">
        <v>1919</v>
      </c>
      <c r="D29">
        <v>737</v>
      </c>
      <c r="E29">
        <v>1181</v>
      </c>
      <c r="G29" s="155"/>
      <c r="H29">
        <f t="shared" si="2"/>
        <v>1918</v>
      </c>
    </row>
    <row r="30" spans="1:8">
      <c r="A30" s="91">
        <v>21213</v>
      </c>
      <c r="B30" s="91" t="s">
        <v>93</v>
      </c>
      <c r="C30" s="94">
        <v>15</v>
      </c>
      <c r="D30">
        <f>D31</f>
        <v>15</v>
      </c>
      <c r="E30">
        <f t="shared" ref="E30:G30" si="7">E31</f>
        <v>0</v>
      </c>
      <c r="G30">
        <f t="shared" si="7"/>
        <v>1350</v>
      </c>
      <c r="H30">
        <f t="shared" si="2"/>
        <v>1365</v>
      </c>
    </row>
    <row r="31" spans="1:8">
      <c r="A31" s="92">
        <v>2121399</v>
      </c>
      <c r="B31" s="92" t="s">
        <v>94</v>
      </c>
      <c r="C31" s="95">
        <v>15</v>
      </c>
      <c r="D31">
        <v>15</v>
      </c>
      <c r="G31" s="155">
        <v>1350</v>
      </c>
      <c r="H31">
        <f t="shared" si="2"/>
        <v>1365</v>
      </c>
    </row>
    <row r="32" spans="1:8">
      <c r="A32" s="91">
        <v>21214</v>
      </c>
      <c r="B32" s="91" t="s">
        <v>95</v>
      </c>
      <c r="C32" s="94">
        <v>71</v>
      </c>
      <c r="D32">
        <f>D33</f>
        <v>71</v>
      </c>
      <c r="E32">
        <f t="shared" ref="E32:G32" si="8">E33</f>
        <v>0</v>
      </c>
      <c r="G32">
        <f t="shared" si="8"/>
        <v>0</v>
      </c>
      <c r="H32">
        <f t="shared" si="2"/>
        <v>71</v>
      </c>
    </row>
    <row r="33" spans="1:8">
      <c r="A33" s="92">
        <v>2121401</v>
      </c>
      <c r="B33" s="92" t="s">
        <v>484</v>
      </c>
      <c r="C33" s="95">
        <v>71</v>
      </c>
      <c r="D33">
        <v>71</v>
      </c>
      <c r="G33" s="155"/>
      <c r="H33">
        <f t="shared" si="2"/>
        <v>71</v>
      </c>
    </row>
    <row r="34" spans="1:8">
      <c r="A34" s="90">
        <v>213</v>
      </c>
      <c r="B34" s="90" t="s">
        <v>16</v>
      </c>
      <c r="C34" s="94">
        <v>47536</v>
      </c>
      <c r="D34" s="152">
        <f>D35+D37+D41</f>
        <v>10319</v>
      </c>
      <c r="E34" s="152">
        <f t="shared" ref="E34:G34" si="9">E35+E37+E41</f>
        <v>37217</v>
      </c>
      <c r="F34" s="152"/>
      <c r="G34" s="152">
        <f t="shared" si="9"/>
        <v>22819</v>
      </c>
      <c r="H34" s="152">
        <f t="shared" si="2"/>
        <v>70355</v>
      </c>
    </row>
    <row r="35" spans="1:8">
      <c r="A35" s="153">
        <v>21366</v>
      </c>
      <c r="B35" s="153" t="s">
        <v>96</v>
      </c>
      <c r="C35" s="154">
        <v>53</v>
      </c>
      <c r="D35">
        <f>D36</f>
        <v>53</v>
      </c>
      <c r="E35">
        <f t="shared" ref="E35:G35" si="10">E36</f>
        <v>0</v>
      </c>
      <c r="G35">
        <f t="shared" si="10"/>
        <v>0</v>
      </c>
      <c r="H35">
        <f t="shared" si="2"/>
        <v>53</v>
      </c>
    </row>
    <row r="36" spans="1:8">
      <c r="A36" s="92">
        <v>2136601</v>
      </c>
      <c r="B36" s="92" t="s">
        <v>97</v>
      </c>
      <c r="C36" s="95">
        <v>53</v>
      </c>
      <c r="D36">
        <v>53</v>
      </c>
      <c r="G36" s="155"/>
      <c r="H36">
        <f t="shared" si="2"/>
        <v>53</v>
      </c>
    </row>
    <row r="37" spans="1:8">
      <c r="A37" s="91">
        <v>21367</v>
      </c>
      <c r="B37" s="91" t="s">
        <v>98</v>
      </c>
      <c r="C37" s="94">
        <v>2309</v>
      </c>
      <c r="D37">
        <f>D38+D39+D40</f>
        <v>46</v>
      </c>
      <c r="E37">
        <f t="shared" ref="E37:G37" si="11">E38+E39+E40</f>
        <v>2263</v>
      </c>
      <c r="G37">
        <f t="shared" si="11"/>
        <v>0</v>
      </c>
      <c r="H37">
        <f t="shared" si="2"/>
        <v>2309</v>
      </c>
    </row>
    <row r="38" spans="1:8">
      <c r="A38" s="92">
        <v>2136701</v>
      </c>
      <c r="B38" s="92" t="s">
        <v>97</v>
      </c>
      <c r="C38" s="95">
        <v>182</v>
      </c>
      <c r="D38">
        <v>22</v>
      </c>
      <c r="E38">
        <v>160</v>
      </c>
      <c r="G38" s="155"/>
      <c r="H38">
        <f t="shared" si="2"/>
        <v>182</v>
      </c>
    </row>
    <row r="39" spans="1:8" ht="16.5" customHeight="1">
      <c r="A39" s="92">
        <v>2136702</v>
      </c>
      <c r="B39" s="92" t="s">
        <v>99</v>
      </c>
      <c r="C39" s="95">
        <v>1983</v>
      </c>
      <c r="E39">
        <v>1983</v>
      </c>
      <c r="G39" s="155"/>
      <c r="H39">
        <f t="shared" si="2"/>
        <v>1983</v>
      </c>
    </row>
    <row r="40" spans="1:8">
      <c r="A40" s="92">
        <v>2136799</v>
      </c>
      <c r="B40" s="92" t="s">
        <v>100</v>
      </c>
      <c r="C40" s="95">
        <v>144</v>
      </c>
      <c r="D40">
        <v>24</v>
      </c>
      <c r="E40">
        <v>120</v>
      </c>
      <c r="G40" s="155"/>
      <c r="H40">
        <f t="shared" si="2"/>
        <v>144</v>
      </c>
    </row>
    <row r="41" spans="1:8">
      <c r="A41" s="91">
        <v>21369</v>
      </c>
      <c r="B41" s="91" t="s">
        <v>101</v>
      </c>
      <c r="C41" s="94">
        <v>45175</v>
      </c>
      <c r="D41">
        <f>D42</f>
        <v>10220</v>
      </c>
      <c r="E41">
        <f t="shared" ref="E41:G41" si="12">E42</f>
        <v>34954</v>
      </c>
      <c r="G41">
        <f t="shared" si="12"/>
        <v>22819</v>
      </c>
      <c r="H41">
        <f t="shared" si="2"/>
        <v>67993</v>
      </c>
    </row>
    <row r="42" spans="1:8">
      <c r="A42" s="92">
        <v>2136902</v>
      </c>
      <c r="B42" s="92" t="s">
        <v>102</v>
      </c>
      <c r="C42" s="95">
        <v>45175</v>
      </c>
      <c r="D42">
        <v>10220</v>
      </c>
      <c r="E42">
        <v>34954</v>
      </c>
      <c r="G42" s="155">
        <v>22819</v>
      </c>
      <c r="H42">
        <f t="shared" si="2"/>
        <v>67993</v>
      </c>
    </row>
    <row r="43" spans="1:8">
      <c r="A43" s="90">
        <v>229</v>
      </c>
      <c r="B43" s="90" t="s">
        <v>28</v>
      </c>
      <c r="C43" s="94">
        <v>13125</v>
      </c>
      <c r="D43" s="152">
        <f>D44+D46</f>
        <v>11891</v>
      </c>
      <c r="E43" s="152">
        <f>E44+E46</f>
        <v>1235</v>
      </c>
      <c r="F43" s="152"/>
      <c r="G43" s="152">
        <f t="shared" ref="G43" si="13">G44+G46</f>
        <v>452</v>
      </c>
      <c r="H43" s="152">
        <f t="shared" si="2"/>
        <v>13578</v>
      </c>
    </row>
    <row r="44" spans="1:8">
      <c r="A44" s="153">
        <v>22904</v>
      </c>
      <c r="B44" s="153" t="s">
        <v>579</v>
      </c>
      <c r="C44" s="154">
        <v>11500</v>
      </c>
      <c r="D44">
        <f>D45</f>
        <v>11500</v>
      </c>
      <c r="E44">
        <f t="shared" ref="E44:G44" si="14">E45</f>
        <v>0</v>
      </c>
      <c r="G44">
        <f t="shared" si="14"/>
        <v>0</v>
      </c>
      <c r="H44">
        <f t="shared" si="2"/>
        <v>11500</v>
      </c>
    </row>
    <row r="45" spans="1:8">
      <c r="A45" s="92">
        <v>2290402</v>
      </c>
      <c r="B45" s="92" t="s">
        <v>103</v>
      </c>
      <c r="C45" s="95">
        <v>11500</v>
      </c>
      <c r="D45">
        <v>11500</v>
      </c>
      <c r="G45" s="155"/>
      <c r="H45">
        <f t="shared" si="2"/>
        <v>11500</v>
      </c>
    </row>
    <row r="46" spans="1:8">
      <c r="A46" s="91">
        <v>22960</v>
      </c>
      <c r="B46" s="91" t="s">
        <v>580</v>
      </c>
      <c r="C46" s="94">
        <v>1625</v>
      </c>
      <c r="D46">
        <f>SUM(D47:D51)</f>
        <v>391</v>
      </c>
      <c r="E46">
        <v>1235</v>
      </c>
      <c r="G46" s="155">
        <v>452</v>
      </c>
      <c r="H46">
        <f>SUM(D46:G46)</f>
        <v>2078</v>
      </c>
    </row>
    <row r="47" spans="1:8">
      <c r="A47" s="92">
        <v>2296002</v>
      </c>
      <c r="B47" s="92" t="s">
        <v>104</v>
      </c>
      <c r="C47" s="95">
        <v>389</v>
      </c>
      <c r="D47">
        <v>123</v>
      </c>
      <c r="E47">
        <v>117</v>
      </c>
      <c r="G47" s="155"/>
      <c r="H47">
        <f t="shared" si="2"/>
        <v>240</v>
      </c>
    </row>
    <row r="48" spans="1:8">
      <c r="A48" s="92">
        <v>2296003</v>
      </c>
      <c r="B48" s="92" t="s">
        <v>105</v>
      </c>
      <c r="C48" s="95">
        <v>192</v>
      </c>
      <c r="D48">
        <v>90</v>
      </c>
      <c r="E48">
        <v>102</v>
      </c>
      <c r="G48">
        <v>15</v>
      </c>
      <c r="H48">
        <f t="shared" si="2"/>
        <v>207</v>
      </c>
    </row>
    <row r="49" spans="1:8">
      <c r="A49" s="92">
        <v>2296004</v>
      </c>
      <c r="B49" s="92" t="s">
        <v>106</v>
      </c>
      <c r="C49" s="95">
        <v>340</v>
      </c>
      <c r="D49">
        <v>118</v>
      </c>
      <c r="E49">
        <v>222</v>
      </c>
      <c r="G49">
        <v>41</v>
      </c>
      <c r="H49">
        <f t="shared" si="2"/>
        <v>381</v>
      </c>
    </row>
    <row r="50" spans="1:8">
      <c r="A50" s="92">
        <v>2296006</v>
      </c>
      <c r="B50" s="92" t="s">
        <v>107</v>
      </c>
      <c r="C50" s="95">
        <v>159</v>
      </c>
      <c r="D50">
        <v>32</v>
      </c>
      <c r="E50">
        <v>127</v>
      </c>
      <c r="G50">
        <v>7</v>
      </c>
      <c r="H50">
        <f t="shared" si="2"/>
        <v>166</v>
      </c>
    </row>
    <row r="51" spans="1:8">
      <c r="A51" s="92">
        <v>2296099</v>
      </c>
      <c r="B51" s="92" t="s">
        <v>108</v>
      </c>
      <c r="C51" s="95">
        <v>546</v>
      </c>
      <c r="D51">
        <v>28</v>
      </c>
      <c r="G51" s="155"/>
      <c r="H51">
        <f t="shared" si="2"/>
        <v>28</v>
      </c>
    </row>
    <row r="52" spans="1:8">
      <c r="A52" s="90">
        <v>232</v>
      </c>
      <c r="B52" s="90" t="s">
        <v>29</v>
      </c>
      <c r="C52" s="94">
        <v>22523</v>
      </c>
      <c r="D52" s="152">
        <f>D54</f>
        <v>0</v>
      </c>
      <c r="E52" s="152">
        <f t="shared" ref="E52:G52" si="15">E54</f>
        <v>0</v>
      </c>
      <c r="F52" s="152"/>
      <c r="G52" s="152">
        <f t="shared" si="15"/>
        <v>0</v>
      </c>
      <c r="H52" s="152">
        <f t="shared" si="2"/>
        <v>0</v>
      </c>
    </row>
    <row r="53" spans="1:8">
      <c r="A53" s="153">
        <v>23204</v>
      </c>
      <c r="B53" s="153" t="s">
        <v>581</v>
      </c>
      <c r="C53" s="154">
        <v>22523</v>
      </c>
      <c r="D53">
        <f>D54</f>
        <v>0</v>
      </c>
      <c r="E53">
        <f t="shared" ref="E53:G53" si="16">E54</f>
        <v>0</v>
      </c>
      <c r="G53">
        <f t="shared" si="16"/>
        <v>0</v>
      </c>
      <c r="H53">
        <f t="shared" si="2"/>
        <v>0</v>
      </c>
    </row>
    <row r="54" spans="1:8">
      <c r="A54" s="92">
        <v>2320499</v>
      </c>
      <c r="B54" s="92" t="s">
        <v>485</v>
      </c>
      <c r="C54" s="95">
        <v>22523</v>
      </c>
      <c r="G54" s="155"/>
      <c r="H54">
        <f t="shared" si="2"/>
        <v>0</v>
      </c>
    </row>
    <row r="55" spans="1:8">
      <c r="A55" s="90">
        <v>233</v>
      </c>
      <c r="B55" s="90" t="s">
        <v>30</v>
      </c>
      <c r="C55" s="94">
        <v>3</v>
      </c>
      <c r="D55" s="152">
        <f>D56</f>
        <v>0</v>
      </c>
      <c r="E55" s="152">
        <f t="shared" ref="E55:G56" si="17">E56</f>
        <v>0</v>
      </c>
      <c r="F55" s="152"/>
      <c r="G55" s="152">
        <f t="shared" si="17"/>
        <v>0</v>
      </c>
      <c r="H55" s="152">
        <f t="shared" si="2"/>
        <v>0</v>
      </c>
    </row>
    <row r="56" spans="1:8">
      <c r="A56" s="153">
        <v>23304</v>
      </c>
      <c r="B56" s="153" t="s">
        <v>582</v>
      </c>
      <c r="C56" s="154">
        <v>3</v>
      </c>
      <c r="D56">
        <f>D57</f>
        <v>0</v>
      </c>
      <c r="E56">
        <f t="shared" si="17"/>
        <v>0</v>
      </c>
      <c r="G56">
        <f t="shared" si="17"/>
        <v>0</v>
      </c>
      <c r="H56">
        <f t="shared" si="2"/>
        <v>0</v>
      </c>
    </row>
    <row r="57" spans="1:8">
      <c r="A57" s="92">
        <v>2330499</v>
      </c>
      <c r="B57" s="92" t="s">
        <v>486</v>
      </c>
      <c r="C57" s="95">
        <v>3</v>
      </c>
      <c r="G57" s="155"/>
      <c r="H57">
        <f t="shared" si="2"/>
        <v>0</v>
      </c>
    </row>
  </sheetData>
  <autoFilter ref="A17:H57" xr:uid="{00000000-0009-0000-0000-000007000000}">
    <filterColumn colId="0" showButton="0"/>
  </autoFilter>
  <mergeCells count="3">
    <mergeCell ref="A6:A12"/>
    <mergeCell ref="A5:B5"/>
    <mergeCell ref="A17:B17"/>
  </mergeCells>
  <phoneticPr fontId="39" type="noConversion"/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21"/>
  <sheetViews>
    <sheetView tabSelected="1" zoomScaleNormal="100" workbookViewId="0">
      <selection activeCell="H12" sqref="H12"/>
    </sheetView>
  </sheetViews>
  <sheetFormatPr defaultColWidth="12.77734375" defaultRowHeight="14.55"/>
  <cols>
    <col min="1" max="1" width="35.21875" style="35" customWidth="1"/>
    <col min="2" max="2" width="9.77734375" style="62" customWidth="1"/>
    <col min="3" max="4" width="12.21875" style="35" customWidth="1"/>
    <col min="5" max="5" width="34.6640625" style="35" customWidth="1"/>
    <col min="6" max="8" width="11.33203125" style="35" customWidth="1"/>
    <col min="9" max="240" width="9" style="35" customWidth="1"/>
    <col min="241" max="241" width="29.6640625" style="35" customWidth="1"/>
    <col min="242" max="242" width="12.77734375" style="35"/>
    <col min="243" max="243" width="29.77734375" style="35" customWidth="1"/>
    <col min="244" max="244" width="17" style="35" customWidth="1"/>
    <col min="245" max="245" width="37" style="35" customWidth="1"/>
    <col min="246" max="246" width="17.33203125" style="35" customWidth="1"/>
    <col min="247" max="496" width="9" style="35" customWidth="1"/>
    <col min="497" max="497" width="29.6640625" style="35" customWidth="1"/>
    <col min="498" max="498" width="12.77734375" style="35"/>
    <col min="499" max="499" width="29.77734375" style="35" customWidth="1"/>
    <col min="500" max="500" width="17" style="35" customWidth="1"/>
    <col min="501" max="501" width="37" style="35" customWidth="1"/>
    <col min="502" max="502" width="17.33203125" style="35" customWidth="1"/>
    <col min="503" max="752" width="9" style="35" customWidth="1"/>
    <col min="753" max="753" width="29.6640625" style="35" customWidth="1"/>
    <col min="754" max="754" width="12.77734375" style="35"/>
    <col min="755" max="755" width="29.77734375" style="35" customWidth="1"/>
    <col min="756" max="756" width="17" style="35" customWidth="1"/>
    <col min="757" max="757" width="37" style="35" customWidth="1"/>
    <col min="758" max="758" width="17.33203125" style="35" customWidth="1"/>
    <col min="759" max="1008" width="9" style="35" customWidth="1"/>
    <col min="1009" max="1009" width="29.6640625" style="35" customWidth="1"/>
    <col min="1010" max="1010" width="12.77734375" style="35"/>
    <col min="1011" max="1011" width="29.77734375" style="35" customWidth="1"/>
    <col min="1012" max="1012" width="17" style="35" customWidth="1"/>
    <col min="1013" max="1013" width="37" style="35" customWidth="1"/>
    <col min="1014" max="1014" width="17.33203125" style="35" customWidth="1"/>
    <col min="1015" max="1264" width="9" style="35" customWidth="1"/>
    <col min="1265" max="1265" width="29.6640625" style="35" customWidth="1"/>
    <col min="1266" max="1266" width="12.77734375" style="35"/>
    <col min="1267" max="1267" width="29.77734375" style="35" customWidth="1"/>
    <col min="1268" max="1268" width="17" style="35" customWidth="1"/>
    <col min="1269" max="1269" width="37" style="35" customWidth="1"/>
    <col min="1270" max="1270" width="17.33203125" style="35" customWidth="1"/>
    <col min="1271" max="1520" width="9" style="35" customWidth="1"/>
    <col min="1521" max="1521" width="29.6640625" style="35" customWidth="1"/>
    <col min="1522" max="1522" width="12.77734375" style="35"/>
    <col min="1523" max="1523" width="29.77734375" style="35" customWidth="1"/>
    <col min="1524" max="1524" width="17" style="35" customWidth="1"/>
    <col min="1525" max="1525" width="37" style="35" customWidth="1"/>
    <col min="1526" max="1526" width="17.33203125" style="35" customWidth="1"/>
    <col min="1527" max="1776" width="9" style="35" customWidth="1"/>
    <col min="1777" max="1777" width="29.6640625" style="35" customWidth="1"/>
    <col min="1778" max="1778" width="12.77734375" style="35"/>
    <col min="1779" max="1779" width="29.77734375" style="35" customWidth="1"/>
    <col min="1780" max="1780" width="17" style="35" customWidth="1"/>
    <col min="1781" max="1781" width="37" style="35" customWidth="1"/>
    <col min="1782" max="1782" width="17.33203125" style="35" customWidth="1"/>
    <col min="1783" max="2032" width="9" style="35" customWidth="1"/>
    <col min="2033" max="2033" width="29.6640625" style="35" customWidth="1"/>
    <col min="2034" max="2034" width="12.77734375" style="35"/>
    <col min="2035" max="2035" width="29.77734375" style="35" customWidth="1"/>
    <col min="2036" max="2036" width="17" style="35" customWidth="1"/>
    <col min="2037" max="2037" width="37" style="35" customWidth="1"/>
    <col min="2038" max="2038" width="17.33203125" style="35" customWidth="1"/>
    <col min="2039" max="2288" width="9" style="35" customWidth="1"/>
    <col min="2289" max="2289" width="29.6640625" style="35" customWidth="1"/>
    <col min="2290" max="2290" width="12.77734375" style="35"/>
    <col min="2291" max="2291" width="29.77734375" style="35" customWidth="1"/>
    <col min="2292" max="2292" width="17" style="35" customWidth="1"/>
    <col min="2293" max="2293" width="37" style="35" customWidth="1"/>
    <col min="2294" max="2294" width="17.33203125" style="35" customWidth="1"/>
    <col min="2295" max="2544" width="9" style="35" customWidth="1"/>
    <col min="2545" max="2545" width="29.6640625" style="35" customWidth="1"/>
    <col min="2546" max="2546" width="12.77734375" style="35"/>
    <col min="2547" max="2547" width="29.77734375" style="35" customWidth="1"/>
    <col min="2548" max="2548" width="17" style="35" customWidth="1"/>
    <col min="2549" max="2549" width="37" style="35" customWidth="1"/>
    <col min="2550" max="2550" width="17.33203125" style="35" customWidth="1"/>
    <col min="2551" max="2800" width="9" style="35" customWidth="1"/>
    <col min="2801" max="2801" width="29.6640625" style="35" customWidth="1"/>
    <col min="2802" max="2802" width="12.77734375" style="35"/>
    <col min="2803" max="2803" width="29.77734375" style="35" customWidth="1"/>
    <col min="2804" max="2804" width="17" style="35" customWidth="1"/>
    <col min="2805" max="2805" width="37" style="35" customWidth="1"/>
    <col min="2806" max="2806" width="17.33203125" style="35" customWidth="1"/>
    <col min="2807" max="3056" width="9" style="35" customWidth="1"/>
    <col min="3057" max="3057" width="29.6640625" style="35" customWidth="1"/>
    <col min="3058" max="3058" width="12.77734375" style="35"/>
    <col min="3059" max="3059" width="29.77734375" style="35" customWidth="1"/>
    <col min="3060" max="3060" width="17" style="35" customWidth="1"/>
    <col min="3061" max="3061" width="37" style="35" customWidth="1"/>
    <col min="3062" max="3062" width="17.33203125" style="35" customWidth="1"/>
    <col min="3063" max="3312" width="9" style="35" customWidth="1"/>
    <col min="3313" max="3313" width="29.6640625" style="35" customWidth="1"/>
    <col min="3314" max="3314" width="12.77734375" style="35"/>
    <col min="3315" max="3315" width="29.77734375" style="35" customWidth="1"/>
    <col min="3316" max="3316" width="17" style="35" customWidth="1"/>
    <col min="3317" max="3317" width="37" style="35" customWidth="1"/>
    <col min="3318" max="3318" width="17.33203125" style="35" customWidth="1"/>
    <col min="3319" max="3568" width="9" style="35" customWidth="1"/>
    <col min="3569" max="3569" width="29.6640625" style="35" customWidth="1"/>
    <col min="3570" max="3570" width="12.77734375" style="35"/>
    <col min="3571" max="3571" width="29.77734375" style="35" customWidth="1"/>
    <col min="3572" max="3572" width="17" style="35" customWidth="1"/>
    <col min="3573" max="3573" width="37" style="35" customWidth="1"/>
    <col min="3574" max="3574" width="17.33203125" style="35" customWidth="1"/>
    <col min="3575" max="3824" width="9" style="35" customWidth="1"/>
    <col min="3825" max="3825" width="29.6640625" style="35" customWidth="1"/>
    <col min="3826" max="3826" width="12.77734375" style="35"/>
    <col min="3827" max="3827" width="29.77734375" style="35" customWidth="1"/>
    <col min="3828" max="3828" width="17" style="35" customWidth="1"/>
    <col min="3829" max="3829" width="37" style="35" customWidth="1"/>
    <col min="3830" max="3830" width="17.33203125" style="35" customWidth="1"/>
    <col min="3831" max="4080" width="9" style="35" customWidth="1"/>
    <col min="4081" max="4081" width="29.6640625" style="35" customWidth="1"/>
    <col min="4082" max="4082" width="12.77734375" style="35"/>
    <col min="4083" max="4083" width="29.77734375" style="35" customWidth="1"/>
    <col min="4084" max="4084" width="17" style="35" customWidth="1"/>
    <col min="4085" max="4085" width="37" style="35" customWidth="1"/>
    <col min="4086" max="4086" width="17.33203125" style="35" customWidth="1"/>
    <col min="4087" max="4336" width="9" style="35" customWidth="1"/>
    <col min="4337" max="4337" width="29.6640625" style="35" customWidth="1"/>
    <col min="4338" max="4338" width="12.77734375" style="35"/>
    <col min="4339" max="4339" width="29.77734375" style="35" customWidth="1"/>
    <col min="4340" max="4340" width="17" style="35" customWidth="1"/>
    <col min="4341" max="4341" width="37" style="35" customWidth="1"/>
    <col min="4342" max="4342" width="17.33203125" style="35" customWidth="1"/>
    <col min="4343" max="4592" width="9" style="35" customWidth="1"/>
    <col min="4593" max="4593" width="29.6640625" style="35" customWidth="1"/>
    <col min="4594" max="4594" width="12.77734375" style="35"/>
    <col min="4595" max="4595" width="29.77734375" style="35" customWidth="1"/>
    <col min="4596" max="4596" width="17" style="35" customWidth="1"/>
    <col min="4597" max="4597" width="37" style="35" customWidth="1"/>
    <col min="4598" max="4598" width="17.33203125" style="35" customWidth="1"/>
    <col min="4599" max="4848" width="9" style="35" customWidth="1"/>
    <col min="4849" max="4849" width="29.6640625" style="35" customWidth="1"/>
    <col min="4850" max="4850" width="12.77734375" style="35"/>
    <col min="4851" max="4851" width="29.77734375" style="35" customWidth="1"/>
    <col min="4852" max="4852" width="17" style="35" customWidth="1"/>
    <col min="4853" max="4853" width="37" style="35" customWidth="1"/>
    <col min="4854" max="4854" width="17.33203125" style="35" customWidth="1"/>
    <col min="4855" max="5104" width="9" style="35" customWidth="1"/>
    <col min="5105" max="5105" width="29.6640625" style="35" customWidth="1"/>
    <col min="5106" max="5106" width="12.77734375" style="35"/>
    <col min="5107" max="5107" width="29.77734375" style="35" customWidth="1"/>
    <col min="5108" max="5108" width="17" style="35" customWidth="1"/>
    <col min="5109" max="5109" width="37" style="35" customWidth="1"/>
    <col min="5110" max="5110" width="17.33203125" style="35" customWidth="1"/>
    <col min="5111" max="5360" width="9" style="35" customWidth="1"/>
    <col min="5361" max="5361" width="29.6640625" style="35" customWidth="1"/>
    <col min="5362" max="5362" width="12.77734375" style="35"/>
    <col min="5363" max="5363" width="29.77734375" style="35" customWidth="1"/>
    <col min="5364" max="5364" width="17" style="35" customWidth="1"/>
    <col min="5365" max="5365" width="37" style="35" customWidth="1"/>
    <col min="5366" max="5366" width="17.33203125" style="35" customWidth="1"/>
    <col min="5367" max="5616" width="9" style="35" customWidth="1"/>
    <col min="5617" max="5617" width="29.6640625" style="35" customWidth="1"/>
    <col min="5618" max="5618" width="12.77734375" style="35"/>
    <col min="5619" max="5619" width="29.77734375" style="35" customWidth="1"/>
    <col min="5620" max="5620" width="17" style="35" customWidth="1"/>
    <col min="5621" max="5621" width="37" style="35" customWidth="1"/>
    <col min="5622" max="5622" width="17.33203125" style="35" customWidth="1"/>
    <col min="5623" max="5872" width="9" style="35" customWidth="1"/>
    <col min="5873" max="5873" width="29.6640625" style="35" customWidth="1"/>
    <col min="5874" max="5874" width="12.77734375" style="35"/>
    <col min="5875" max="5875" width="29.77734375" style="35" customWidth="1"/>
    <col min="5876" max="5876" width="17" style="35" customWidth="1"/>
    <col min="5877" max="5877" width="37" style="35" customWidth="1"/>
    <col min="5878" max="5878" width="17.33203125" style="35" customWidth="1"/>
    <col min="5879" max="6128" width="9" style="35" customWidth="1"/>
    <col min="6129" max="6129" width="29.6640625" style="35" customWidth="1"/>
    <col min="6130" max="6130" width="12.77734375" style="35"/>
    <col min="6131" max="6131" width="29.77734375" style="35" customWidth="1"/>
    <col min="6132" max="6132" width="17" style="35" customWidth="1"/>
    <col min="6133" max="6133" width="37" style="35" customWidth="1"/>
    <col min="6134" max="6134" width="17.33203125" style="35" customWidth="1"/>
    <col min="6135" max="6384" width="9" style="35" customWidth="1"/>
    <col min="6385" max="6385" width="29.6640625" style="35" customWidth="1"/>
    <col min="6386" max="6386" width="12.77734375" style="35"/>
    <col min="6387" max="6387" width="29.77734375" style="35" customWidth="1"/>
    <col min="6388" max="6388" width="17" style="35" customWidth="1"/>
    <col min="6389" max="6389" width="37" style="35" customWidth="1"/>
    <col min="6390" max="6390" width="17.33203125" style="35" customWidth="1"/>
    <col min="6391" max="6640" width="9" style="35" customWidth="1"/>
    <col min="6641" max="6641" width="29.6640625" style="35" customWidth="1"/>
    <col min="6642" max="6642" width="12.77734375" style="35"/>
    <col min="6643" max="6643" width="29.77734375" style="35" customWidth="1"/>
    <col min="6644" max="6644" width="17" style="35" customWidth="1"/>
    <col min="6645" max="6645" width="37" style="35" customWidth="1"/>
    <col min="6646" max="6646" width="17.33203125" style="35" customWidth="1"/>
    <col min="6647" max="6896" width="9" style="35" customWidth="1"/>
    <col min="6897" max="6897" width="29.6640625" style="35" customWidth="1"/>
    <col min="6898" max="6898" width="12.77734375" style="35"/>
    <col min="6899" max="6899" width="29.77734375" style="35" customWidth="1"/>
    <col min="6900" max="6900" width="17" style="35" customWidth="1"/>
    <col min="6901" max="6901" width="37" style="35" customWidth="1"/>
    <col min="6902" max="6902" width="17.33203125" style="35" customWidth="1"/>
    <col min="6903" max="7152" width="9" style="35" customWidth="1"/>
    <col min="7153" max="7153" width="29.6640625" style="35" customWidth="1"/>
    <col min="7154" max="7154" width="12.77734375" style="35"/>
    <col min="7155" max="7155" width="29.77734375" style="35" customWidth="1"/>
    <col min="7156" max="7156" width="17" style="35" customWidth="1"/>
    <col min="7157" max="7157" width="37" style="35" customWidth="1"/>
    <col min="7158" max="7158" width="17.33203125" style="35" customWidth="1"/>
    <col min="7159" max="7408" width="9" style="35" customWidth="1"/>
    <col min="7409" max="7409" width="29.6640625" style="35" customWidth="1"/>
    <col min="7410" max="7410" width="12.77734375" style="35"/>
    <col min="7411" max="7411" width="29.77734375" style="35" customWidth="1"/>
    <col min="7412" max="7412" width="17" style="35" customWidth="1"/>
    <col min="7413" max="7413" width="37" style="35" customWidth="1"/>
    <col min="7414" max="7414" width="17.33203125" style="35" customWidth="1"/>
    <col min="7415" max="7664" width="9" style="35" customWidth="1"/>
    <col min="7665" max="7665" width="29.6640625" style="35" customWidth="1"/>
    <col min="7666" max="7666" width="12.77734375" style="35"/>
    <col min="7667" max="7667" width="29.77734375" style="35" customWidth="1"/>
    <col min="7668" max="7668" width="17" style="35" customWidth="1"/>
    <col min="7669" max="7669" width="37" style="35" customWidth="1"/>
    <col min="7670" max="7670" width="17.33203125" style="35" customWidth="1"/>
    <col min="7671" max="7920" width="9" style="35" customWidth="1"/>
    <col min="7921" max="7921" width="29.6640625" style="35" customWidth="1"/>
    <col min="7922" max="7922" width="12.77734375" style="35"/>
    <col min="7923" max="7923" width="29.77734375" style="35" customWidth="1"/>
    <col min="7924" max="7924" width="17" style="35" customWidth="1"/>
    <col min="7925" max="7925" width="37" style="35" customWidth="1"/>
    <col min="7926" max="7926" width="17.33203125" style="35" customWidth="1"/>
    <col min="7927" max="8176" width="9" style="35" customWidth="1"/>
    <col min="8177" max="8177" width="29.6640625" style="35" customWidth="1"/>
    <col min="8178" max="8178" width="12.77734375" style="35"/>
    <col min="8179" max="8179" width="29.77734375" style="35" customWidth="1"/>
    <col min="8180" max="8180" width="17" style="35" customWidth="1"/>
    <col min="8181" max="8181" width="37" style="35" customWidth="1"/>
    <col min="8182" max="8182" width="17.33203125" style="35" customWidth="1"/>
    <col min="8183" max="8432" width="9" style="35" customWidth="1"/>
    <col min="8433" max="8433" width="29.6640625" style="35" customWidth="1"/>
    <col min="8434" max="8434" width="12.77734375" style="35"/>
    <col min="8435" max="8435" width="29.77734375" style="35" customWidth="1"/>
    <col min="8436" max="8436" width="17" style="35" customWidth="1"/>
    <col min="8437" max="8437" width="37" style="35" customWidth="1"/>
    <col min="8438" max="8438" width="17.33203125" style="35" customWidth="1"/>
    <col min="8439" max="8688" width="9" style="35" customWidth="1"/>
    <col min="8689" max="8689" width="29.6640625" style="35" customWidth="1"/>
    <col min="8690" max="8690" width="12.77734375" style="35"/>
    <col min="8691" max="8691" width="29.77734375" style="35" customWidth="1"/>
    <col min="8692" max="8692" width="17" style="35" customWidth="1"/>
    <col min="8693" max="8693" width="37" style="35" customWidth="1"/>
    <col min="8694" max="8694" width="17.33203125" style="35" customWidth="1"/>
    <col min="8695" max="8944" width="9" style="35" customWidth="1"/>
    <col min="8945" max="8945" width="29.6640625" style="35" customWidth="1"/>
    <col min="8946" max="8946" width="12.77734375" style="35"/>
    <col min="8947" max="8947" width="29.77734375" style="35" customWidth="1"/>
    <col min="8948" max="8948" width="17" style="35" customWidth="1"/>
    <col min="8949" max="8949" width="37" style="35" customWidth="1"/>
    <col min="8950" max="8950" width="17.33203125" style="35" customWidth="1"/>
    <col min="8951" max="9200" width="9" style="35" customWidth="1"/>
    <col min="9201" max="9201" width="29.6640625" style="35" customWidth="1"/>
    <col min="9202" max="9202" width="12.77734375" style="35"/>
    <col min="9203" max="9203" width="29.77734375" style="35" customWidth="1"/>
    <col min="9204" max="9204" width="17" style="35" customWidth="1"/>
    <col min="9205" max="9205" width="37" style="35" customWidth="1"/>
    <col min="9206" max="9206" width="17.33203125" style="35" customWidth="1"/>
    <col min="9207" max="9456" width="9" style="35" customWidth="1"/>
    <col min="9457" max="9457" width="29.6640625" style="35" customWidth="1"/>
    <col min="9458" max="9458" width="12.77734375" style="35"/>
    <col min="9459" max="9459" width="29.77734375" style="35" customWidth="1"/>
    <col min="9460" max="9460" width="17" style="35" customWidth="1"/>
    <col min="9461" max="9461" width="37" style="35" customWidth="1"/>
    <col min="9462" max="9462" width="17.33203125" style="35" customWidth="1"/>
    <col min="9463" max="9712" width="9" style="35" customWidth="1"/>
    <col min="9713" max="9713" width="29.6640625" style="35" customWidth="1"/>
    <col min="9714" max="9714" width="12.77734375" style="35"/>
    <col min="9715" max="9715" width="29.77734375" style="35" customWidth="1"/>
    <col min="9716" max="9716" width="17" style="35" customWidth="1"/>
    <col min="9717" max="9717" width="37" style="35" customWidth="1"/>
    <col min="9718" max="9718" width="17.33203125" style="35" customWidth="1"/>
    <col min="9719" max="9968" width="9" style="35" customWidth="1"/>
    <col min="9969" max="9969" width="29.6640625" style="35" customWidth="1"/>
    <col min="9970" max="9970" width="12.77734375" style="35"/>
    <col min="9971" max="9971" width="29.77734375" style="35" customWidth="1"/>
    <col min="9972" max="9972" width="17" style="35" customWidth="1"/>
    <col min="9973" max="9973" width="37" style="35" customWidth="1"/>
    <col min="9974" max="9974" width="17.33203125" style="35" customWidth="1"/>
    <col min="9975" max="10224" width="9" style="35" customWidth="1"/>
    <col min="10225" max="10225" width="29.6640625" style="35" customWidth="1"/>
    <col min="10226" max="10226" width="12.77734375" style="35"/>
    <col min="10227" max="10227" width="29.77734375" style="35" customWidth="1"/>
    <col min="10228" max="10228" width="17" style="35" customWidth="1"/>
    <col min="10229" max="10229" width="37" style="35" customWidth="1"/>
    <col min="10230" max="10230" width="17.33203125" style="35" customWidth="1"/>
    <col min="10231" max="10480" width="9" style="35" customWidth="1"/>
    <col min="10481" max="10481" width="29.6640625" style="35" customWidth="1"/>
    <col min="10482" max="10482" width="12.77734375" style="35"/>
    <col min="10483" max="10483" width="29.77734375" style="35" customWidth="1"/>
    <col min="10484" max="10484" width="17" style="35" customWidth="1"/>
    <col min="10485" max="10485" width="37" style="35" customWidth="1"/>
    <col min="10486" max="10486" width="17.33203125" style="35" customWidth="1"/>
    <col min="10487" max="10736" width="9" style="35" customWidth="1"/>
    <col min="10737" max="10737" width="29.6640625" style="35" customWidth="1"/>
    <col min="10738" max="10738" width="12.77734375" style="35"/>
    <col min="10739" max="10739" width="29.77734375" style="35" customWidth="1"/>
    <col min="10740" max="10740" width="17" style="35" customWidth="1"/>
    <col min="10741" max="10741" width="37" style="35" customWidth="1"/>
    <col min="10742" max="10742" width="17.33203125" style="35" customWidth="1"/>
    <col min="10743" max="10992" width="9" style="35" customWidth="1"/>
    <col min="10993" max="10993" width="29.6640625" style="35" customWidth="1"/>
    <col min="10994" max="10994" width="12.77734375" style="35"/>
    <col min="10995" max="10995" width="29.77734375" style="35" customWidth="1"/>
    <col min="10996" max="10996" width="17" style="35" customWidth="1"/>
    <col min="10997" max="10997" width="37" style="35" customWidth="1"/>
    <col min="10998" max="10998" width="17.33203125" style="35" customWidth="1"/>
    <col min="10999" max="11248" width="9" style="35" customWidth="1"/>
    <col min="11249" max="11249" width="29.6640625" style="35" customWidth="1"/>
    <col min="11250" max="11250" width="12.77734375" style="35"/>
    <col min="11251" max="11251" width="29.77734375" style="35" customWidth="1"/>
    <col min="11252" max="11252" width="17" style="35" customWidth="1"/>
    <col min="11253" max="11253" width="37" style="35" customWidth="1"/>
    <col min="11254" max="11254" width="17.33203125" style="35" customWidth="1"/>
    <col min="11255" max="11504" width="9" style="35" customWidth="1"/>
    <col min="11505" max="11505" width="29.6640625" style="35" customWidth="1"/>
    <col min="11506" max="11506" width="12.77734375" style="35"/>
    <col min="11507" max="11507" width="29.77734375" style="35" customWidth="1"/>
    <col min="11508" max="11508" width="17" style="35" customWidth="1"/>
    <col min="11509" max="11509" width="37" style="35" customWidth="1"/>
    <col min="11510" max="11510" width="17.33203125" style="35" customWidth="1"/>
    <col min="11511" max="11760" width="9" style="35" customWidth="1"/>
    <col min="11761" max="11761" width="29.6640625" style="35" customWidth="1"/>
    <col min="11762" max="11762" width="12.77734375" style="35"/>
    <col min="11763" max="11763" width="29.77734375" style="35" customWidth="1"/>
    <col min="11764" max="11764" width="17" style="35" customWidth="1"/>
    <col min="11765" max="11765" width="37" style="35" customWidth="1"/>
    <col min="11766" max="11766" width="17.33203125" style="35" customWidth="1"/>
    <col min="11767" max="12016" width="9" style="35" customWidth="1"/>
    <col min="12017" max="12017" width="29.6640625" style="35" customWidth="1"/>
    <col min="12018" max="12018" width="12.77734375" style="35"/>
    <col min="12019" max="12019" width="29.77734375" style="35" customWidth="1"/>
    <col min="12020" max="12020" width="17" style="35" customWidth="1"/>
    <col min="12021" max="12021" width="37" style="35" customWidth="1"/>
    <col min="12022" max="12022" width="17.33203125" style="35" customWidth="1"/>
    <col min="12023" max="12272" width="9" style="35" customWidth="1"/>
    <col min="12273" max="12273" width="29.6640625" style="35" customWidth="1"/>
    <col min="12274" max="12274" width="12.77734375" style="35"/>
    <col min="12275" max="12275" width="29.77734375" style="35" customWidth="1"/>
    <col min="12276" max="12276" width="17" style="35" customWidth="1"/>
    <col min="12277" max="12277" width="37" style="35" customWidth="1"/>
    <col min="12278" max="12278" width="17.33203125" style="35" customWidth="1"/>
    <col min="12279" max="12528" width="9" style="35" customWidth="1"/>
    <col min="12529" max="12529" width="29.6640625" style="35" customWidth="1"/>
    <col min="12530" max="12530" width="12.77734375" style="35"/>
    <col min="12531" max="12531" width="29.77734375" style="35" customWidth="1"/>
    <col min="12532" max="12532" width="17" style="35" customWidth="1"/>
    <col min="12533" max="12533" width="37" style="35" customWidth="1"/>
    <col min="12534" max="12534" width="17.33203125" style="35" customWidth="1"/>
    <col min="12535" max="12784" width="9" style="35" customWidth="1"/>
    <col min="12785" max="12785" width="29.6640625" style="35" customWidth="1"/>
    <col min="12786" max="12786" width="12.77734375" style="35"/>
    <col min="12787" max="12787" width="29.77734375" style="35" customWidth="1"/>
    <col min="12788" max="12788" width="17" style="35" customWidth="1"/>
    <col min="12789" max="12789" width="37" style="35" customWidth="1"/>
    <col min="12790" max="12790" width="17.33203125" style="35" customWidth="1"/>
    <col min="12791" max="13040" width="9" style="35" customWidth="1"/>
    <col min="13041" max="13041" width="29.6640625" style="35" customWidth="1"/>
    <col min="13042" max="13042" width="12.77734375" style="35"/>
    <col min="13043" max="13043" width="29.77734375" style="35" customWidth="1"/>
    <col min="13044" max="13044" width="17" style="35" customWidth="1"/>
    <col min="13045" max="13045" width="37" style="35" customWidth="1"/>
    <col min="13046" max="13046" width="17.33203125" style="35" customWidth="1"/>
    <col min="13047" max="13296" width="9" style="35" customWidth="1"/>
    <col min="13297" max="13297" width="29.6640625" style="35" customWidth="1"/>
    <col min="13298" max="13298" width="12.77734375" style="35"/>
    <col min="13299" max="13299" width="29.77734375" style="35" customWidth="1"/>
    <col min="13300" max="13300" width="17" style="35" customWidth="1"/>
    <col min="13301" max="13301" width="37" style="35" customWidth="1"/>
    <col min="13302" max="13302" width="17.33203125" style="35" customWidth="1"/>
    <col min="13303" max="13552" width="9" style="35" customWidth="1"/>
    <col min="13553" max="13553" width="29.6640625" style="35" customWidth="1"/>
    <col min="13554" max="13554" width="12.77734375" style="35"/>
    <col min="13555" max="13555" width="29.77734375" style="35" customWidth="1"/>
    <col min="13556" max="13556" width="17" style="35" customWidth="1"/>
    <col min="13557" max="13557" width="37" style="35" customWidth="1"/>
    <col min="13558" max="13558" width="17.33203125" style="35" customWidth="1"/>
    <col min="13559" max="13808" width="9" style="35" customWidth="1"/>
    <col min="13809" max="13809" width="29.6640625" style="35" customWidth="1"/>
    <col min="13810" max="13810" width="12.77734375" style="35"/>
    <col min="13811" max="13811" width="29.77734375" style="35" customWidth="1"/>
    <col min="13812" max="13812" width="17" style="35" customWidth="1"/>
    <col min="13813" max="13813" width="37" style="35" customWidth="1"/>
    <col min="13814" max="13814" width="17.33203125" style="35" customWidth="1"/>
    <col min="13815" max="14064" width="9" style="35" customWidth="1"/>
    <col min="14065" max="14065" width="29.6640625" style="35" customWidth="1"/>
    <col min="14066" max="14066" width="12.77734375" style="35"/>
    <col min="14067" max="14067" width="29.77734375" style="35" customWidth="1"/>
    <col min="14068" max="14068" width="17" style="35" customWidth="1"/>
    <col min="14069" max="14069" width="37" style="35" customWidth="1"/>
    <col min="14070" max="14070" width="17.33203125" style="35" customWidth="1"/>
    <col min="14071" max="14320" width="9" style="35" customWidth="1"/>
    <col min="14321" max="14321" width="29.6640625" style="35" customWidth="1"/>
    <col min="14322" max="14322" width="12.77734375" style="35"/>
    <col min="14323" max="14323" width="29.77734375" style="35" customWidth="1"/>
    <col min="14324" max="14324" width="17" style="35" customWidth="1"/>
    <col min="14325" max="14325" width="37" style="35" customWidth="1"/>
    <col min="14326" max="14326" width="17.33203125" style="35" customWidth="1"/>
    <col min="14327" max="14576" width="9" style="35" customWidth="1"/>
    <col min="14577" max="14577" width="29.6640625" style="35" customWidth="1"/>
    <col min="14578" max="14578" width="12.77734375" style="35"/>
    <col min="14579" max="14579" width="29.77734375" style="35" customWidth="1"/>
    <col min="14580" max="14580" width="17" style="35" customWidth="1"/>
    <col min="14581" max="14581" width="37" style="35" customWidth="1"/>
    <col min="14582" max="14582" width="17.33203125" style="35" customWidth="1"/>
    <col min="14583" max="14832" width="9" style="35" customWidth="1"/>
    <col min="14833" max="14833" width="29.6640625" style="35" customWidth="1"/>
    <col min="14834" max="14834" width="12.77734375" style="35"/>
    <col min="14835" max="14835" width="29.77734375" style="35" customWidth="1"/>
    <col min="14836" max="14836" width="17" style="35" customWidth="1"/>
    <col min="14837" max="14837" width="37" style="35" customWidth="1"/>
    <col min="14838" max="14838" width="17.33203125" style="35" customWidth="1"/>
    <col min="14839" max="15088" width="9" style="35" customWidth="1"/>
    <col min="15089" max="15089" width="29.6640625" style="35" customWidth="1"/>
    <col min="15090" max="15090" width="12.77734375" style="35"/>
    <col min="15091" max="15091" width="29.77734375" style="35" customWidth="1"/>
    <col min="15092" max="15092" width="17" style="35" customWidth="1"/>
    <col min="15093" max="15093" width="37" style="35" customWidth="1"/>
    <col min="15094" max="15094" width="17.33203125" style="35" customWidth="1"/>
    <col min="15095" max="15344" width="9" style="35" customWidth="1"/>
    <col min="15345" max="15345" width="29.6640625" style="35" customWidth="1"/>
    <col min="15346" max="15346" width="12.77734375" style="35"/>
    <col min="15347" max="15347" width="29.77734375" style="35" customWidth="1"/>
    <col min="15348" max="15348" width="17" style="35" customWidth="1"/>
    <col min="15349" max="15349" width="37" style="35" customWidth="1"/>
    <col min="15350" max="15350" width="17.33203125" style="35" customWidth="1"/>
    <col min="15351" max="15600" width="9" style="35" customWidth="1"/>
    <col min="15601" max="15601" width="29.6640625" style="35" customWidth="1"/>
    <col min="15602" max="15602" width="12.77734375" style="35"/>
    <col min="15603" max="15603" width="29.77734375" style="35" customWidth="1"/>
    <col min="15604" max="15604" width="17" style="35" customWidth="1"/>
    <col min="15605" max="15605" width="37" style="35" customWidth="1"/>
    <col min="15606" max="15606" width="17.33203125" style="35" customWidth="1"/>
    <col min="15607" max="15856" width="9" style="35" customWidth="1"/>
    <col min="15857" max="15857" width="29.6640625" style="35" customWidth="1"/>
    <col min="15858" max="15858" width="12.77734375" style="35"/>
    <col min="15859" max="15859" width="29.77734375" style="35" customWidth="1"/>
    <col min="15860" max="15860" width="17" style="35" customWidth="1"/>
    <col min="15861" max="15861" width="37" style="35" customWidth="1"/>
    <col min="15862" max="15862" width="17.33203125" style="35" customWidth="1"/>
    <col min="15863" max="16112" width="9" style="35" customWidth="1"/>
    <col min="16113" max="16113" width="29.6640625" style="35" customWidth="1"/>
    <col min="16114" max="16114" width="12.77734375" style="35"/>
    <col min="16115" max="16115" width="29.77734375" style="35" customWidth="1"/>
    <col min="16116" max="16116" width="17" style="35" customWidth="1"/>
    <col min="16117" max="16117" width="37" style="35" customWidth="1"/>
    <col min="16118" max="16118" width="17.33203125" style="35" customWidth="1"/>
    <col min="16119" max="16368" width="9" style="35" customWidth="1"/>
    <col min="16369" max="16369" width="29.6640625" style="35" customWidth="1"/>
    <col min="16370" max="16384" width="12.77734375" style="35"/>
  </cols>
  <sheetData>
    <row r="1" spans="1:8" s="168" customFormat="1" ht="17.55">
      <c r="A1" s="302" t="s">
        <v>656</v>
      </c>
      <c r="B1" s="302"/>
      <c r="C1" s="167"/>
      <c r="D1" s="167"/>
    </row>
    <row r="2" spans="1:8" s="183" customFormat="1" ht="27.85">
      <c r="A2" s="301" t="s">
        <v>667</v>
      </c>
      <c r="B2" s="301"/>
      <c r="C2" s="301"/>
      <c r="D2" s="301"/>
      <c r="E2" s="301"/>
      <c r="F2" s="301"/>
      <c r="G2" s="301"/>
      <c r="H2" s="301"/>
    </row>
    <row r="3" spans="1:8" s="39" customFormat="1" ht="15.75">
      <c r="A3" s="36"/>
      <c r="B3" s="37"/>
      <c r="C3" s="38"/>
      <c r="H3" s="40" t="s">
        <v>0</v>
      </c>
    </row>
    <row r="4" spans="1:8" s="2" customFormat="1" ht="29.95" customHeight="1">
      <c r="A4" s="282" t="s">
        <v>491</v>
      </c>
      <c r="B4" s="284" t="s">
        <v>688</v>
      </c>
      <c r="C4" s="287" t="s">
        <v>492</v>
      </c>
      <c r="D4" s="284" t="s">
        <v>686</v>
      </c>
      <c r="E4" s="282" t="s">
        <v>493</v>
      </c>
      <c r="F4" s="284" t="s">
        <v>688</v>
      </c>
      <c r="G4" s="288" t="s">
        <v>494</v>
      </c>
      <c r="H4" s="284" t="s">
        <v>686</v>
      </c>
    </row>
    <row r="5" spans="1:8" s="2" customFormat="1" ht="40.549999999999997" customHeight="1">
      <c r="A5" s="282"/>
      <c r="B5" s="284"/>
      <c r="C5" s="287"/>
      <c r="D5" s="284"/>
      <c r="E5" s="282"/>
      <c r="F5" s="284"/>
      <c r="G5" s="289"/>
      <c r="H5" s="284"/>
    </row>
    <row r="6" spans="1:8" s="39" customFormat="1" ht="17.55">
      <c r="A6" s="72" t="s">
        <v>3</v>
      </c>
      <c r="B6" s="86">
        <f>B7+B19</f>
        <v>1441</v>
      </c>
      <c r="C6" s="86">
        <f>C7+C20</f>
        <v>8000</v>
      </c>
      <c r="D6" s="86">
        <f>D7+D19</f>
        <v>9441</v>
      </c>
      <c r="E6" s="73" t="s">
        <v>3</v>
      </c>
      <c r="F6" s="54">
        <f>F7+F19</f>
        <v>1441</v>
      </c>
      <c r="G6" s="54">
        <f t="shared" ref="G6" si="0">G7+G19</f>
        <v>8000</v>
      </c>
      <c r="H6" s="54">
        <f>H7+H19</f>
        <v>9441</v>
      </c>
    </row>
    <row r="7" spans="1:8" s="39" customFormat="1" ht="24.05" customHeight="1">
      <c r="A7" s="41" t="s">
        <v>4</v>
      </c>
      <c r="B7" s="86">
        <f>SUM(B8:B10)</f>
        <v>1000</v>
      </c>
      <c r="C7" s="86">
        <f>SUM(C8:C10)</f>
        <v>8000</v>
      </c>
      <c r="D7" s="86">
        <f t="shared" ref="D7:D21" si="1">B7+C7</f>
        <v>9000</v>
      </c>
      <c r="E7" s="43" t="s">
        <v>5</v>
      </c>
      <c r="F7" s="54">
        <f>F8+F11+F15+F17</f>
        <v>1041</v>
      </c>
      <c r="G7" s="54">
        <f>G8+G11+G15+G17</f>
        <v>8000</v>
      </c>
      <c r="H7" s="54">
        <f>F7+G7</f>
        <v>9041</v>
      </c>
    </row>
    <row r="8" spans="1:8" s="39" customFormat="1" ht="24.05" customHeight="1">
      <c r="A8" s="45" t="s">
        <v>43</v>
      </c>
      <c r="B8" s="256">
        <v>1000</v>
      </c>
      <c r="C8" s="256">
        <v>8000</v>
      </c>
      <c r="D8" s="256">
        <f t="shared" si="1"/>
        <v>9000</v>
      </c>
      <c r="E8" s="46" t="s">
        <v>44</v>
      </c>
      <c r="F8" s="252"/>
      <c r="G8" s="252"/>
      <c r="H8" s="252">
        <f>F8+G8</f>
        <v>0</v>
      </c>
    </row>
    <row r="9" spans="1:8" s="39" customFormat="1" ht="24.05" customHeight="1">
      <c r="A9" s="45" t="s">
        <v>45</v>
      </c>
      <c r="B9" s="256"/>
      <c r="C9" s="256"/>
      <c r="D9" s="256">
        <f t="shared" si="1"/>
        <v>0</v>
      </c>
      <c r="E9" s="46" t="s">
        <v>46</v>
      </c>
      <c r="F9" s="252"/>
      <c r="G9" s="252"/>
      <c r="H9" s="252">
        <f t="shared" ref="H9:H21" si="2">F9+G9</f>
        <v>0</v>
      </c>
    </row>
    <row r="10" spans="1:8" s="39" customFormat="1" ht="24.05" customHeight="1">
      <c r="A10" s="45" t="s">
        <v>47</v>
      </c>
      <c r="B10" s="256"/>
      <c r="C10" s="256"/>
      <c r="D10" s="256">
        <f t="shared" si="1"/>
        <v>0</v>
      </c>
      <c r="E10" s="46" t="s">
        <v>48</v>
      </c>
      <c r="F10" s="252"/>
      <c r="G10" s="252"/>
      <c r="H10" s="252">
        <f t="shared" si="2"/>
        <v>0</v>
      </c>
    </row>
    <row r="11" spans="1:8" s="39" customFormat="1" ht="24.05" customHeight="1">
      <c r="A11" s="47" t="s">
        <v>49</v>
      </c>
      <c r="B11" s="257"/>
      <c r="C11" s="257"/>
      <c r="D11" s="257">
        <f t="shared" si="1"/>
        <v>0</v>
      </c>
      <c r="E11" s="46" t="s">
        <v>50</v>
      </c>
      <c r="F11" s="252"/>
      <c r="G11" s="252"/>
      <c r="H11" s="252">
        <f t="shared" si="2"/>
        <v>0</v>
      </c>
    </row>
    <row r="12" spans="1:8" s="39" customFormat="1" ht="24.05" customHeight="1">
      <c r="A12" s="48"/>
      <c r="B12" s="49"/>
      <c r="C12" s="49"/>
      <c r="D12" s="49">
        <f t="shared" si="1"/>
        <v>0</v>
      </c>
      <c r="E12" s="46" t="s">
        <v>51</v>
      </c>
      <c r="F12" s="252"/>
      <c r="G12" s="252"/>
      <c r="H12" s="252">
        <f t="shared" si="2"/>
        <v>0</v>
      </c>
    </row>
    <row r="13" spans="1:8" s="39" customFormat="1" ht="24.05" customHeight="1">
      <c r="A13" s="50"/>
      <c r="B13" s="51"/>
      <c r="C13" s="51"/>
      <c r="D13" s="51">
        <f t="shared" si="1"/>
        <v>0</v>
      </c>
      <c r="E13" s="46" t="s">
        <v>52</v>
      </c>
      <c r="F13" s="252"/>
      <c r="G13" s="252"/>
      <c r="H13" s="252">
        <f t="shared" si="2"/>
        <v>0</v>
      </c>
    </row>
    <row r="14" spans="1:8" s="39" customFormat="1" ht="24.05" customHeight="1">
      <c r="A14" s="50"/>
      <c r="B14" s="51"/>
      <c r="C14" s="51"/>
      <c r="D14" s="51">
        <f t="shared" si="1"/>
        <v>0</v>
      </c>
      <c r="E14" s="46" t="s">
        <v>53</v>
      </c>
      <c r="F14" s="252"/>
      <c r="G14" s="252"/>
      <c r="H14" s="252">
        <f t="shared" si="2"/>
        <v>0</v>
      </c>
    </row>
    <row r="15" spans="1:8" ht="24.05" customHeight="1">
      <c r="A15" s="52"/>
      <c r="B15" s="49"/>
      <c r="C15" s="49"/>
      <c r="D15" s="49">
        <f t="shared" si="1"/>
        <v>0</v>
      </c>
      <c r="E15" s="46" t="s">
        <v>54</v>
      </c>
      <c r="F15" s="252"/>
      <c r="G15" s="252"/>
      <c r="H15" s="252">
        <f t="shared" si="2"/>
        <v>0</v>
      </c>
    </row>
    <row r="16" spans="1:8" ht="24.05" customHeight="1">
      <c r="A16" s="52"/>
      <c r="B16" s="49"/>
      <c r="C16" s="49"/>
      <c r="D16" s="49">
        <f t="shared" si="1"/>
        <v>0</v>
      </c>
      <c r="E16" s="46" t="s">
        <v>55</v>
      </c>
      <c r="F16" s="252"/>
      <c r="G16" s="252"/>
      <c r="H16" s="252">
        <f t="shared" si="2"/>
        <v>0</v>
      </c>
    </row>
    <row r="17" spans="1:8" ht="24.05" customHeight="1">
      <c r="A17" s="52"/>
      <c r="B17" s="49"/>
      <c r="C17" s="49"/>
      <c r="D17" s="49">
        <f t="shared" si="1"/>
        <v>0</v>
      </c>
      <c r="E17" s="46" t="s">
        <v>56</v>
      </c>
      <c r="F17" s="44">
        <f>SUM(F18)</f>
        <v>1041</v>
      </c>
      <c r="G17" s="44">
        <f>SUM(G18)</f>
        <v>8000</v>
      </c>
      <c r="H17" s="44">
        <f t="shared" si="2"/>
        <v>9041</v>
      </c>
    </row>
    <row r="18" spans="1:8" ht="24.05" customHeight="1">
      <c r="A18" s="52"/>
      <c r="B18" s="49"/>
      <c r="C18" s="49"/>
      <c r="D18" s="49">
        <f t="shared" si="1"/>
        <v>0</v>
      </c>
      <c r="E18" s="53" t="s">
        <v>57</v>
      </c>
      <c r="F18" s="252">
        <f>600+441</f>
        <v>1041</v>
      </c>
      <c r="G18" s="252">
        <v>8000</v>
      </c>
      <c r="H18" s="252">
        <f t="shared" si="2"/>
        <v>9041</v>
      </c>
    </row>
    <row r="19" spans="1:8" ht="24.05" customHeight="1">
      <c r="A19" s="41" t="s">
        <v>31</v>
      </c>
      <c r="B19" s="42">
        <v>441</v>
      </c>
      <c r="C19" s="42"/>
      <c r="D19" s="42">
        <f t="shared" si="1"/>
        <v>441</v>
      </c>
      <c r="E19" s="43" t="s">
        <v>32</v>
      </c>
      <c r="F19" s="54">
        <f>+F20+F21</f>
        <v>400</v>
      </c>
      <c r="G19" s="54"/>
      <c r="H19" s="54">
        <f t="shared" si="2"/>
        <v>400</v>
      </c>
    </row>
    <row r="20" spans="1:8" ht="24.05" customHeight="1">
      <c r="A20" s="55" t="s">
        <v>132</v>
      </c>
      <c r="B20" s="56">
        <v>441</v>
      </c>
      <c r="C20" s="56"/>
      <c r="D20" s="56">
        <f t="shared" si="1"/>
        <v>441</v>
      </c>
      <c r="E20" s="57" t="s">
        <v>133</v>
      </c>
      <c r="F20" s="58">
        <v>400</v>
      </c>
      <c r="G20" s="58"/>
      <c r="H20" s="58">
        <f t="shared" si="2"/>
        <v>400</v>
      </c>
    </row>
    <row r="21" spans="1:8" ht="24.05" customHeight="1">
      <c r="A21" s="59"/>
      <c r="B21" s="60"/>
      <c r="C21" s="60"/>
      <c r="D21" s="60">
        <f t="shared" si="1"/>
        <v>0</v>
      </c>
      <c r="E21" s="57" t="s">
        <v>117</v>
      </c>
      <c r="F21" s="61"/>
      <c r="G21" s="61"/>
      <c r="H21" s="61">
        <f t="shared" si="2"/>
        <v>0</v>
      </c>
    </row>
  </sheetData>
  <mergeCells count="10">
    <mergeCell ref="H4:H5"/>
    <mergeCell ref="A2:H2"/>
    <mergeCell ref="A1:B1"/>
    <mergeCell ref="A4:A5"/>
    <mergeCell ref="B4:B5"/>
    <mergeCell ref="C4:C5"/>
    <mergeCell ref="D4:D5"/>
    <mergeCell ref="E4:E5"/>
    <mergeCell ref="F4:F5"/>
    <mergeCell ref="G4:G5"/>
  </mergeCells>
  <phoneticPr fontId="3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6" fitToWidth="0" orientation="landscape" r:id="rId1"/>
  <headerFooter>
    <oddFooter>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  <rangeList sheetStid="5" master=""/>
  <rangeList sheetStid="6" master=""/>
  <rangeList sheetStid="7" master=""/>
  <rangeList sheetStid="2" master="">
    <arrUserId title="区域1" rangeCreator="" othersAccessPermission="edit"/>
    <arrUserId title="区域1_3_2" rangeCreator="" othersAccessPermission="edit"/>
  </rangeList>
  <rangeList sheetStid="4" master=""/>
  <rangeList sheetStid="8" master=""/>
  <rangeList sheetStid="9" master=""/>
  <rangeList sheetStid="10" master=""/>
  <rangeList sheetStid="11" master=""/>
  <rangeList sheetStid="13" master=""/>
  <rangeList sheetStid="14" master=""/>
  <rangeList sheetStid="15" master=""/>
  <rangeList sheetStid="43" master=""/>
  <rangeList sheetStid="21" master="">
    <arrUserId title="区域1_4" rangeCreator="" othersAccessPermission="edit"/>
    <arrUserId title="区域1_1_1" rangeCreator="" othersAccessPermission="edit"/>
    <arrUserId title="区域1_2_1" rangeCreator="" othersAccessPermission="edit"/>
    <arrUserId title="区域1_3_1" rangeCreator="" othersAccessPermission="edit"/>
  </rangeList>
  <rangeList sheetStid="22" master=""/>
  <rangeList sheetStid="23" master=""/>
  <rangeList sheetStid="44" master=""/>
  <rangeList sheetStid="17" master="">
    <arrUserId title="区域1_2" rangeCreator="" othersAccessPermission="edit"/>
    <arrUserId title="区域1_1_1" rangeCreator="" othersAccessPermission="edit"/>
    <arrUserId title="区域1_2_1" rangeCreator="" othersAccessPermission="edit"/>
    <arrUserId title="区域1_3_2" rangeCreator="" othersAccessPermission="edit"/>
    <arrUserId title="区域1_4" rangeCreator="" othersAccessPermission="edit"/>
  </rangeList>
  <rangeList sheetStid="19" master=""/>
  <rangeList sheetStid="20" master=""/>
  <rangeList sheetStid="24" master=""/>
  <rangeList sheetStid="25" master=""/>
  <rangeList sheetStid="26" master=""/>
  <rangeList sheetStid="27" master=""/>
  <rangeList sheetStid="28" master=""/>
  <rangeList sheetStid="30" master=""/>
  <rangeList sheetStid="31" master=""/>
  <rangeList sheetStid="32" master=""/>
  <rangeList sheetStid="45" master=""/>
  <rangeList sheetStid="37" master=""/>
  <rangeList sheetStid="38" master=""/>
  <rangeList sheetStid="39" master=""/>
  <rangeList sheetStid="40" master=""/>
  <rangeList sheetStid="41" master=""/>
  <rangeList sheetStid="4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12</vt:i4>
      </vt:variant>
    </vt:vector>
  </HeadingPairs>
  <TitlesOfParts>
    <vt:vector size="23" baseType="lpstr">
      <vt:lpstr>1-2023年全县一般公共预算收支预算调整表 </vt:lpstr>
      <vt:lpstr>2－2023年全县政府性基金预算收支预算调整表</vt:lpstr>
      <vt:lpstr>3－2023年全县国有资本经营预算收支预算调整表 </vt:lpstr>
      <vt:lpstr>4-2023年县级一般公共预算收支预算调整表 </vt:lpstr>
      <vt:lpstr>5-2023县级一般公共预算支出调整明细表</vt:lpstr>
      <vt:lpstr>6－2023年县级政府性基金预算收支预算调整表 </vt:lpstr>
      <vt:lpstr>7-2023县级政府性基金预算支出调整明细表</vt:lpstr>
      <vt:lpstr>Sheet1</vt:lpstr>
      <vt:lpstr>8-2023年县级国有资本经营预算收支预算调整表 </vt:lpstr>
      <vt:lpstr>9-2023年地方政府债务限额调整情况表</vt:lpstr>
      <vt:lpstr>10-2023年限额调整地方政府债券资金安排表</vt:lpstr>
      <vt:lpstr>'10-2023年限额调整地方政府债券资金安排表'!Print_Area</vt:lpstr>
      <vt:lpstr>'5-2023县级一般公共预算支出调整明细表'!Print_Area</vt:lpstr>
      <vt:lpstr>'10-2023年限额调整地方政府债券资金安排表'!Print_Titles</vt:lpstr>
      <vt:lpstr>'1-2023年全县一般公共预算收支预算调整表 '!Print_Titles</vt:lpstr>
      <vt:lpstr>'2－2023年全县政府性基金预算收支预算调整表'!Print_Titles</vt:lpstr>
      <vt:lpstr>'3－2023年全县国有资本经营预算收支预算调整表 '!Print_Titles</vt:lpstr>
      <vt:lpstr>'4-2023年县级一般公共预算收支预算调整表 '!Print_Titles</vt:lpstr>
      <vt:lpstr>'5-2023县级一般公共预算支出调整明细表'!Print_Titles</vt:lpstr>
      <vt:lpstr>'6－2023年县级政府性基金预算收支预算调整表 '!Print_Titles</vt:lpstr>
      <vt:lpstr>'7-2023县级政府性基金预算支出调整明细表'!Print_Titles</vt:lpstr>
      <vt:lpstr>'8-2023年县级国有资本经营预算收支预算调整表 '!Print_Titles</vt:lpstr>
      <vt:lpstr>'9-2023年地方政府债务限额调整情况表'!Print_Titles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Sir Wang</cp:lastModifiedBy>
  <cp:lastPrinted>2023-12-28T06:30:24Z</cp:lastPrinted>
  <dcterms:created xsi:type="dcterms:W3CDTF">2006-09-16T00:00:00Z</dcterms:created>
  <dcterms:modified xsi:type="dcterms:W3CDTF">2024-03-21T08:13:29Z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A1B711D90F6847BC9584574BDF591F62</vt:lpwstr>
  </property>
  <property fmtid="{D5CDD505-2E9C-101B-9397-08002B2CF9AE}" pid="3" name="KSOProductBuildVer">
    <vt:lpwstr>2052-11.1.0.13703</vt:lpwstr>
  </property>
</Properties>
</file>