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888" firstSheet="3" activeTab="3"/>
  </bookViews>
  <sheets>
    <sheet name="1-2023年全县一般公共预算收支预算调整表 " sheetId="60" r:id="rId1"/>
    <sheet name="2－2023年全县政府性基金预算收支预算调整表" sheetId="58" r:id="rId2"/>
    <sheet name="3－2023年全县国有资本经营预算收支预算调整表 " sheetId="23" r:id="rId3"/>
    <sheet name="4-2023年县级一般公共预算收支预算调整表 " sheetId="21" r:id="rId4"/>
    <sheet name="5-2023县级一般公共预算支出调整明细表" sheetId="48" r:id="rId5"/>
    <sheet name="6－2023年县级政府性基金预算收支预算调整表 " sheetId="61" r:id="rId6"/>
    <sheet name="Sheet1" sheetId="59" state="hidden" r:id="rId7"/>
    <sheet name="7-2023县级政府性基金预算支出调整明细表" sheetId="57" r:id="rId8"/>
    <sheet name="8-2023年县级国有资本经营预算收支预算调整表 " sheetId="32" r:id="rId9"/>
  </sheets>
  <externalReferences>
    <externalReference r:id="rId11"/>
  </externalReferences>
  <definedNames>
    <definedName name="_xlnm._FilterDatabase" localSheetId="6" hidden="1">Sheet1!$A$17:$H$57</definedName>
    <definedName name="_xlnm._FilterDatabase" localSheetId="7" hidden="1">'7-2023县级政府性基金预算支出调整明细表'!$A$4:$J$58</definedName>
    <definedName name="_xlnm._FilterDatabase" localSheetId="4" hidden="1">'5-2023县级一般公共预算支出调整明细表'!$A$4:$XFB$505</definedName>
    <definedName name="fa" localSheetId="0">#REF!</definedName>
    <definedName name="fa" localSheetId="5">#REF!</definedName>
    <definedName name="fa">#REF!</definedName>
    <definedName name="_xlnm.Print_Area" localSheetId="4">'5-2023县级一般公共预算支出调整明细表'!$A$1:$E$505</definedName>
    <definedName name="_xlnm.Print_Area" localSheetId="5">'6－2023年县级政府性基金预算收支预算调整表 '!$A$1:$H$26</definedName>
    <definedName name="_xlnm.Print_Titles" localSheetId="0">'1-2023年全县一般公共预算收支预算调整表 '!$4:$5</definedName>
    <definedName name="_xlnm.Print_Titles" localSheetId="1">'2－2023年全县政府性基金预算收支预算调整表'!$5:$6</definedName>
    <definedName name="_xlnm.Print_Titles" localSheetId="2">'3－2023年全县国有资本经营预算收支预算调整表 '!$4:$5</definedName>
    <definedName name="_xlnm.Print_Titles" localSheetId="3">'4-2023年县级一般公共预算收支预算调整表 '!$4:$5</definedName>
    <definedName name="_xlnm.Print_Titles" localSheetId="4">'5-2023县级一般公共预算支出调整明细表'!$4:$4</definedName>
    <definedName name="_xlnm.Print_Titles" localSheetId="5">'6－2023年县级政府性基金预算收支预算调整表 '!$5:$6</definedName>
    <definedName name="_xlnm.Print_Titles" localSheetId="7">'7-2023县级政府性基金预算支出调整明细表'!$4:$4</definedName>
    <definedName name="_xlnm.Print_Titles" localSheetId="8">'8-2023年县级国有资本经营预算收支预算调整表 '!$4:$5</definedName>
    <definedName name="地区名称" localSheetId="0">#REF!</definedName>
    <definedName name="地区名称" localSheetId="5">#REF!</definedName>
    <definedName name="地区名称">#REF!</definedName>
    <definedName name="全县" localSheetId="0">#REF!</definedName>
    <definedName name="全县" localSheetId="5">#REF!</definedName>
    <definedName name="全县">#REF!</definedName>
  </definedNames>
  <calcPr calcId="144525"/>
</workbook>
</file>

<file path=xl/comments1.xml><?xml version="1.0" encoding="utf-8"?>
<comments xmlns="http://schemas.openxmlformats.org/spreadsheetml/2006/main">
  <authors>
    <author>甘国兰</author>
  </authors>
  <commentList>
    <comment ref="I23" authorId="0">
      <text>
        <r>
          <rPr>
            <b/>
            <sz val="9"/>
            <rFont val="宋体"/>
            <charset val="134"/>
          </rPr>
          <t>回购丰都县虹存融资担保有限公司10%股权</t>
        </r>
      </text>
    </comment>
  </commentList>
</comments>
</file>

<file path=xl/sharedStrings.xml><?xml version="1.0" encoding="utf-8"?>
<sst xmlns="http://schemas.openxmlformats.org/spreadsheetml/2006/main" count="981" uniqueCount="611">
  <si>
    <t>附件1</t>
  </si>
  <si>
    <t xml:space="preserve">2023年全县一般公共预算调整表 </t>
  </si>
  <si>
    <t>单位：万元</t>
  </si>
  <si>
    <t>收      入</t>
  </si>
  <si>
    <t>年初预算数</t>
  </si>
  <si>
    <t>调整项目</t>
  </si>
  <si>
    <t>调整预算数</t>
  </si>
  <si>
    <t>支      出</t>
  </si>
  <si>
    <t>一体化平台预计数据</t>
  </si>
  <si>
    <t>22年决算数</t>
  </si>
  <si>
    <t>考核要求</t>
  </si>
  <si>
    <t>上年结转数</t>
  </si>
  <si>
    <t>2023年上级补助年初预算数</t>
  </si>
  <si>
    <t>总  计</t>
  </si>
  <si>
    <t>本级收入合计</t>
  </si>
  <si>
    <t>本级支出合计</t>
  </si>
  <si>
    <t>一、税收收入</t>
  </si>
  <si>
    <t>一般公共服务支出</t>
  </si>
  <si>
    <t xml:space="preserve">    增值税</t>
  </si>
  <si>
    <t>外交支出</t>
  </si>
  <si>
    <t xml:space="preserve">    企业所得税</t>
  </si>
  <si>
    <t>国防支出</t>
  </si>
  <si>
    <t xml:space="preserve">    企业所得税退税</t>
  </si>
  <si>
    <t>公共安全支出</t>
  </si>
  <si>
    <t xml:space="preserve">    个人所得税</t>
  </si>
  <si>
    <t>教育支出</t>
  </si>
  <si>
    <t>只增不减，占支出总量不低于4%</t>
  </si>
  <si>
    <t xml:space="preserve">    资源税</t>
  </si>
  <si>
    <t>科学技术支出</t>
  </si>
  <si>
    <t>只增不减，占支出总量不低于0.48%</t>
  </si>
  <si>
    <t xml:space="preserve">    城市维护建设税</t>
  </si>
  <si>
    <t>文化旅游体育与传媒支出</t>
  </si>
  <si>
    <t>只增不减</t>
  </si>
  <si>
    <t xml:space="preserve">    房产税</t>
  </si>
  <si>
    <t>社会保障和就业支出</t>
  </si>
  <si>
    <t xml:space="preserve">    印花税</t>
  </si>
  <si>
    <t>卫生健康支出</t>
  </si>
  <si>
    <t xml:space="preserve">    城镇土地使用税</t>
  </si>
  <si>
    <t>节能环保支出</t>
  </si>
  <si>
    <t xml:space="preserve">    土地增值税</t>
  </si>
  <si>
    <t>城乡社区支出</t>
  </si>
  <si>
    <t xml:space="preserve">    车船税</t>
  </si>
  <si>
    <t>农林水支出</t>
  </si>
  <si>
    <t xml:space="preserve">    耕地占用税</t>
  </si>
  <si>
    <t>交通运输支出</t>
  </si>
  <si>
    <t xml:space="preserve">    契税</t>
  </si>
  <si>
    <t>资源勘探信息等支出</t>
  </si>
  <si>
    <t xml:space="preserve">    烟叶税</t>
  </si>
  <si>
    <t>商业服务业等支出</t>
  </si>
  <si>
    <t xml:space="preserve">    环璄保护税</t>
  </si>
  <si>
    <t>金融支出</t>
  </si>
  <si>
    <t xml:space="preserve">    其他税收收入</t>
  </si>
  <si>
    <t>援助其他地区支出</t>
  </si>
  <si>
    <t>二、非税收入</t>
  </si>
  <si>
    <t>自然资源海洋气象等支出</t>
  </si>
  <si>
    <t xml:space="preserve">    专项收入</t>
  </si>
  <si>
    <t>住房保障支出</t>
  </si>
  <si>
    <t xml:space="preserve">    行政事业性收费收入</t>
  </si>
  <si>
    <t>粮油物资储备支出</t>
  </si>
  <si>
    <t xml:space="preserve">    罚没收入</t>
  </si>
  <si>
    <t>灾害防治及应急管理支出</t>
  </si>
  <si>
    <t xml:space="preserve">    国有资本经营收入</t>
  </si>
  <si>
    <t>预备费</t>
  </si>
  <si>
    <t xml:space="preserve">    国有资源（资产）有偿使用收入</t>
  </si>
  <si>
    <t>其他支出</t>
  </si>
  <si>
    <t xml:space="preserve">    捐赠收入</t>
  </si>
  <si>
    <t>债务还本支出</t>
  </si>
  <si>
    <t xml:space="preserve">    政府住房基金收入</t>
  </si>
  <si>
    <t>债务付息支出</t>
  </si>
  <si>
    <t xml:space="preserve">    其他收入</t>
  </si>
  <si>
    <t>债务发行费用支出</t>
  </si>
  <si>
    <t>转移性收入合计</t>
  </si>
  <si>
    <t>转移性支出合计</t>
  </si>
  <si>
    <t>一、上级补助收入</t>
  </si>
  <si>
    <t>一、上解上级支出</t>
  </si>
  <si>
    <t>二、调入资金</t>
  </si>
  <si>
    <t>二、补助下级支出</t>
  </si>
  <si>
    <t xml:space="preserve">    政府性基金预算调入</t>
  </si>
  <si>
    <t>三、安排预算稳定调节基金</t>
  </si>
  <si>
    <t xml:space="preserve">    国有资本经营预算调入</t>
  </si>
  <si>
    <t>三、债务还本支出</t>
  </si>
  <si>
    <t>三、动用预算稳定调节基金</t>
  </si>
  <si>
    <t xml:space="preserve">    地方政府一般债券还本支出</t>
  </si>
  <si>
    <t>四、债务转贷收入</t>
  </si>
  <si>
    <t xml:space="preserve">    地方政府向国际组织借款还本支出</t>
  </si>
  <si>
    <t xml:space="preserve">    地方政府一般债券转贷收入(新增）</t>
  </si>
  <si>
    <t>四、</t>
  </si>
  <si>
    <t>结转下年</t>
  </si>
  <si>
    <t xml:space="preserve">    地方政府一般债券转贷收入(再融资）</t>
  </si>
  <si>
    <t>五、上年结转</t>
  </si>
  <si>
    <t>附件2</t>
  </si>
  <si>
    <t xml:space="preserve">2023年全县政府性基金预算调整表 </t>
  </si>
  <si>
    <t>一、城市公用事业附加收入</t>
  </si>
  <si>
    <t>一、207文化旅游体育与传媒支出</t>
  </si>
  <si>
    <t>二、国有土地收益基金收入</t>
  </si>
  <si>
    <t>二、208社会保障和就业支出</t>
  </si>
  <si>
    <t>三、农业土地开发资金收入</t>
  </si>
  <si>
    <t>三、211节能环保支出</t>
  </si>
  <si>
    <t>四、国有土地使用权出让收入</t>
  </si>
  <si>
    <t>四、212城乡社区支出</t>
  </si>
  <si>
    <t>五、大中型水库库区基金收入</t>
  </si>
  <si>
    <t>五、213农林水支出</t>
  </si>
  <si>
    <t>六、彩票公益金收入</t>
  </si>
  <si>
    <t>六、214交通运输支出</t>
  </si>
  <si>
    <t>七、城市基础设施配套费收入</t>
  </si>
  <si>
    <t>七、215资源勘探信息等支出</t>
  </si>
  <si>
    <t>八、小型水库移民扶助基金收入</t>
  </si>
  <si>
    <t>八、229其他支出</t>
  </si>
  <si>
    <t>九、污水处理费收入</t>
  </si>
  <si>
    <t>九、232债务付息支出</t>
  </si>
  <si>
    <t>十、彩票发行机构和彩票销售机构的业务费用</t>
  </si>
  <si>
    <t>十、233债务发行费用支出</t>
  </si>
  <si>
    <t>十一、其他政府性基金收入</t>
  </si>
  <si>
    <t>十一、234抗疫特别国债安排的支出</t>
  </si>
  <si>
    <t xml:space="preserve">二、债务转贷收入 </t>
  </si>
  <si>
    <t>二、调出资金</t>
  </si>
  <si>
    <t xml:space="preserve">    地方政府专项债券转贷收入(新增）</t>
  </si>
  <si>
    <t xml:space="preserve">    地方政府专项债券转贷收入(再融资）</t>
  </si>
  <si>
    <t xml:space="preserve">    地方政府专项债券还本支出(再融资）</t>
  </si>
  <si>
    <t>三、上年结转</t>
  </si>
  <si>
    <t>四、结转下年</t>
  </si>
  <si>
    <t>附件3</t>
  </si>
  <si>
    <t xml:space="preserve">2023年全县国有资本经营预算调整表 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</si>
  <si>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</si>
  <si>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</si>
  <si>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</si>
  <si>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</si>
  <si>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>三、产权转让收入</t>
  </si>
  <si>
    <t xml:space="preserve">  其他历史遗留及改革成本支出</t>
  </si>
  <si>
    <t>四、其他国有资本经营预算收入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</si>
  <si>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</si>
  <si>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</si>
  <si>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</si>
  <si>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</si>
  <si>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</si>
  <si>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</si>
  <si>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</si>
  <si>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</si>
  <si>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上年结转</t>
  </si>
  <si>
    <t>调出资金</t>
  </si>
  <si>
    <t>附件4</t>
  </si>
  <si>
    <t xml:space="preserve">2023年县级一般公共预算调整表 </t>
  </si>
  <si>
    <t>附件5</t>
  </si>
  <si>
    <t>2023年县级一般公共预算支出调整明细表</t>
  </si>
  <si>
    <t>支        出</t>
  </si>
  <si>
    <t>预  算  数</t>
  </si>
  <si>
    <t>系统数据</t>
  </si>
  <si>
    <t>人大事务</t>
  </si>
  <si>
    <t>行政运行</t>
  </si>
  <si>
    <t>人大会议</t>
  </si>
  <si>
    <t>代表工作</t>
  </si>
  <si>
    <t>事业运行</t>
  </si>
  <si>
    <t>其他人大事务支出</t>
  </si>
  <si>
    <t>政协事务</t>
  </si>
  <si>
    <t>政协会议</t>
  </si>
  <si>
    <t>委员视察</t>
  </si>
  <si>
    <t>其他政协事务支出</t>
  </si>
  <si>
    <t>政府办公厅（室）及相关机构事务</t>
  </si>
  <si>
    <t>一般行政管理事务</t>
  </si>
  <si>
    <t>政务公开审批</t>
  </si>
  <si>
    <t>信访事务</t>
  </si>
  <si>
    <t>其他政府办公厅（室）及相关机构事务支出</t>
  </si>
  <si>
    <t>发展与改革事务</t>
  </si>
  <si>
    <t>社会事业发展规划</t>
  </si>
  <si>
    <t>其他发展与改革事务支出</t>
  </si>
  <si>
    <t>统计信息事务</t>
  </si>
  <si>
    <t>专项普查活动</t>
  </si>
  <si>
    <t>统计管理</t>
  </si>
  <si>
    <t>统计抽样调查</t>
  </si>
  <si>
    <t>其他统计信息事务支出</t>
  </si>
  <si>
    <t>财政事务</t>
  </si>
  <si>
    <t>信息化建设</t>
  </si>
  <si>
    <t>财政委托业务支出</t>
  </si>
  <si>
    <t>其他财政事务支出</t>
  </si>
  <si>
    <t>税收事务</t>
  </si>
  <si>
    <t>税收业务</t>
  </si>
  <si>
    <t>审计事务</t>
  </si>
  <si>
    <t>审计业务</t>
  </si>
  <si>
    <t>纪检监察事务</t>
  </si>
  <si>
    <t>其他纪检监察事务支出</t>
  </si>
  <si>
    <t>商贸事务</t>
  </si>
  <si>
    <t>招商引资</t>
  </si>
  <si>
    <t>其他商贸事务支出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</si>
  <si>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</si>
  <si>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</si>
  <si>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</si>
  <si>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</si>
  <si>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</si>
  <si>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</si>
  <si>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工会事务</t>
  </si>
  <si>
    <t>其他群众团体事务支出</t>
  </si>
  <si>
    <t>党委办公厅（室）及相关机构事务</t>
  </si>
  <si>
    <t>机关服务</t>
  </si>
  <si>
    <t>其他党委办公厅（室）及相关机构事务支出</t>
  </si>
  <si>
    <t>组织事务</t>
  </si>
  <si>
    <t>公务员事务</t>
  </si>
  <si>
    <t>其他组织事务支出</t>
  </si>
  <si>
    <t>宣传事务</t>
  </si>
  <si>
    <t>其他宣传事务支出</t>
  </si>
  <si>
    <t>统战事务</t>
  </si>
  <si>
    <t>其他统战事务支出</t>
  </si>
  <si>
    <t>其他共产党事务支出</t>
  </si>
  <si>
    <t>市场监督管理事务</t>
  </si>
  <si>
    <t>质量基础</t>
  </si>
  <si>
    <t>药品事务</t>
  </si>
  <si>
    <t>化妆品事务</t>
  </si>
  <si>
    <t>质量安全监管</t>
  </si>
  <si>
    <t>食品安全监管</t>
  </si>
  <si>
    <t>其他市场监督管理事务</t>
  </si>
  <si>
    <t>其他一般公共服务支出</t>
  </si>
  <si>
    <t>国防动员</t>
  </si>
  <si>
    <t>民兵</t>
  </si>
  <si>
    <t>其他国防支出</t>
  </si>
  <si>
    <t>公安</t>
  </si>
  <si>
    <t>执法办案</t>
  </si>
  <si>
    <t>其他公安支出</t>
  </si>
  <si>
    <t>司法</t>
  </si>
  <si>
    <t>基层司法业务</t>
  </si>
  <si>
    <t>社区矫正</t>
  </si>
  <si>
    <t>其他司法支出</t>
  </si>
  <si>
    <t>其他公共安全支出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</si>
  <si>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</si>
  <si>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</si>
  <si>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</si>
  <si>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</si>
  <si>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</si>
  <si>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</si>
  <si>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</si>
  <si>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</si>
  <si>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</si>
  <si>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初等职业教育</t>
  </si>
  <si>
    <t>中等职业教育</t>
  </si>
  <si>
    <t>技校教育</t>
  </si>
  <si>
    <t>其他职业教育支出</t>
  </si>
  <si>
    <t>特殊教育</t>
  </si>
  <si>
    <t>特殊学校教育</t>
  </si>
  <si>
    <t>工读学校教育</t>
  </si>
  <si>
    <t>进修及培训</t>
  </si>
  <si>
    <t>教师进修</t>
  </si>
  <si>
    <t>干部教育</t>
  </si>
  <si>
    <t>其他教育支出</t>
  </si>
  <si>
    <t>科学技术管理事务</t>
  </si>
  <si>
    <t>其他科学技术管理事务支出</t>
  </si>
  <si>
    <t>技术研究与开发</t>
  </si>
  <si>
    <t>科技成果转化与扩散</t>
  </si>
  <si>
    <t>其他技术研究与开发支出</t>
  </si>
  <si>
    <t>其他科学技术支出</t>
  </si>
  <si>
    <t>科学技术普及</t>
  </si>
  <si>
    <t>机构运行</t>
  </si>
  <si>
    <t>科普活动</t>
  </si>
  <si>
    <t>青少年科技活动</t>
  </si>
  <si>
    <t>其他科学技术普及支出</t>
  </si>
  <si>
    <t>文化和旅游</t>
  </si>
  <si>
    <t>图书馆</t>
  </si>
  <si>
    <t>文化活动</t>
  </si>
  <si>
    <t>群众文化</t>
  </si>
  <si>
    <t>文化创作与保护</t>
  </si>
  <si>
    <t>文化和旅游市场管理</t>
  </si>
  <si>
    <t>旅游宣传</t>
  </si>
  <si>
    <t>文化和旅游管理事务</t>
  </si>
  <si>
    <t>其他文化和旅游支出</t>
  </si>
  <si>
    <t>文物</t>
  </si>
  <si>
    <t>文物保护</t>
  </si>
  <si>
    <t>体育</t>
  </si>
  <si>
    <t>体育场馆</t>
  </si>
  <si>
    <t>群众体育</t>
  </si>
  <si>
    <t>其他体育支出</t>
  </si>
  <si>
    <t>新闻出版电影</t>
  </si>
  <si>
    <t>新闻通讯</t>
  </si>
  <si>
    <t>广播电视</t>
  </si>
  <si>
    <t>广播电视事务</t>
  </si>
  <si>
    <t>传输发射</t>
  </si>
  <si>
    <t>其他广播电视支出</t>
  </si>
  <si>
    <t>其他文化旅游体育与传媒支出</t>
  </si>
  <si>
    <t>宣传文化发展专项支出</t>
  </si>
  <si>
    <t>人力资源和社会保障管理事务</t>
  </si>
  <si>
    <t>劳动保障监察</t>
  </si>
  <si>
    <t>社会保险经办机构</t>
  </si>
  <si>
    <t>劳动人事争议调解仲裁</t>
  </si>
  <si>
    <t>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</si>
  <si>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</si>
  <si>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</si>
  <si>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</si>
  <si>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</si>
  <si>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</si>
  <si>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</si>
  <si>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</si>
  <si>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</si>
  <si>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</si>
  <si>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</si>
  <si>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</si>
  <si>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企业改革补助</t>
  </si>
  <si>
    <t>企业关闭破产补助</t>
  </si>
  <si>
    <t>就业补助</t>
  </si>
  <si>
    <t>就业创业服务补贴</t>
  </si>
  <si>
    <t>公益性岗位补贴</t>
  </si>
  <si>
    <t>职业技能鉴定补贴</t>
  </si>
  <si>
    <t>其他就业补助支出</t>
  </si>
  <si>
    <t>抚恤</t>
  </si>
  <si>
    <t>死亡抚恤</t>
  </si>
  <si>
    <t>伤残抚恤</t>
  </si>
  <si>
    <t>在乡复员、退伍军人生活补助</t>
  </si>
  <si>
    <t>义务兵优待</t>
  </si>
  <si>
    <t>烈士纪念设施管理维护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</si>
  <si>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</si>
  <si>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</si>
  <si>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</si>
  <si>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</si>
  <si>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</si>
  <si>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</si>
  <si>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</si>
  <si>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</si>
  <si>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</si>
  <si>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</si>
  <si>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</si>
  <si>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</si>
  <si>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</si>
  <si>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</si>
  <si>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</si>
  <si>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</si>
  <si>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残疾人体育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</si>
  <si>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</si>
  <si>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</si>
  <si>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</si>
  <si>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</si>
  <si>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</si>
  <si>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</si>
  <si>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</si>
  <si>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</si>
  <si>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</si>
  <si>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</si>
  <si>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</si>
  <si>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</si>
  <si>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</si>
  <si>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</si>
  <si>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</si>
  <si>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其他农村生活救助</t>
  </si>
  <si>
    <t>退役军人管理事务</t>
  </si>
  <si>
    <t>其他退役军人事务管理支出</t>
  </si>
  <si>
    <t>其他社会保障和就业支出</t>
  </si>
  <si>
    <t>卫生健康管理事务</t>
  </si>
  <si>
    <t>其他卫生健康管理事务支出</t>
  </si>
  <si>
    <t>公立医院</t>
  </si>
  <si>
    <t>综合医院</t>
  </si>
  <si>
    <t>中医（民族）医院</t>
  </si>
  <si>
    <t>精神病医院</t>
  </si>
  <si>
    <t>妇幼保健医院</t>
  </si>
  <si>
    <t>基层医疗卫生机构</t>
  </si>
  <si>
    <t>乡镇卫生院</t>
  </si>
  <si>
    <t>其他基层医疗卫生机构支出</t>
  </si>
  <si>
    <t>公共卫生</t>
  </si>
  <si>
    <t>疾病预防控制机构</t>
  </si>
  <si>
    <t>妇幼保健机构</t>
  </si>
  <si>
    <t>基本公共卫生服务</t>
  </si>
  <si>
    <t>重大公共卫生服务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</si>
  <si>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</si>
  <si>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</si>
  <si>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</si>
  <si>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</si>
  <si>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</si>
  <si>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</si>
  <si>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</si>
  <si>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</si>
  <si>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</si>
  <si>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</si>
  <si>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</si>
  <si>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财政对职工基本医疗保险基金的补助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</si>
  <si>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</si>
  <si>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</si>
  <si>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</si>
  <si>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</si>
  <si>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</si>
  <si>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</si>
  <si>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医疗保障政策管理</t>
  </si>
  <si>
    <t>医疗保障经办事务</t>
  </si>
  <si>
    <t>其他卫生健康支出</t>
  </si>
  <si>
    <t>环境保护管理事务</t>
  </si>
  <si>
    <t>生态环境保护宣传</t>
  </si>
  <si>
    <t>其他环境保护管理事务支出</t>
  </si>
  <si>
    <t>环境监测与监察</t>
  </si>
  <si>
    <t>其他环境监测与监察支出</t>
  </si>
  <si>
    <t>污染防治</t>
  </si>
  <si>
    <t>大气</t>
  </si>
  <si>
    <t>水体</t>
  </si>
  <si>
    <t>固体废弃物与化学品</t>
  </si>
  <si>
    <t>其他污染防治支出</t>
  </si>
  <si>
    <t>自然生态保护</t>
  </si>
  <si>
    <t>生态保护</t>
  </si>
  <si>
    <t>农村环境保护</t>
  </si>
  <si>
    <t>生物及物种资源保护</t>
  </si>
  <si>
    <t>自然保护地</t>
  </si>
  <si>
    <t>其他自然生态保护支出</t>
  </si>
  <si>
    <t>天然林保护</t>
  </si>
  <si>
    <t>森林管护</t>
  </si>
  <si>
    <t>社会保险补助</t>
  </si>
  <si>
    <t>停伐补助</t>
  </si>
  <si>
    <t>其他天然林保护支出</t>
  </si>
  <si>
    <t>退耕还林还草</t>
  </si>
  <si>
    <t>退耕现金</t>
  </si>
  <si>
    <t>退耕还林工程建设</t>
  </si>
  <si>
    <t>其他退耕还林还草支出</t>
  </si>
  <si>
    <t>能源节约利用</t>
  </si>
  <si>
    <t>污染减排</t>
  </si>
  <si>
    <t>生态环境监测与信息</t>
  </si>
  <si>
    <t>生态环境执法监察</t>
  </si>
  <si>
    <t>能源管理事务</t>
  </si>
  <si>
    <t>城乡社区管理事务</t>
  </si>
  <si>
    <t>工程建设管理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</si>
  <si>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</si>
  <si>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</si>
  <si>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</si>
  <si>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</si>
  <si>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</si>
  <si>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建设市场管理与监督</t>
  </si>
  <si>
    <t>其他城乡社区支出</t>
  </si>
  <si>
    <t>农业农村</t>
  </si>
  <si>
    <t>科技转化与推广服务</t>
  </si>
  <si>
    <t>病虫害控制</t>
  </si>
  <si>
    <t>农产品质量安全</t>
  </si>
  <si>
    <t>执法监管</t>
  </si>
  <si>
    <t>防灾救灾</t>
  </si>
  <si>
    <t>稳定农民收入补贴</t>
  </si>
  <si>
    <t>农业生产发展</t>
  </si>
  <si>
    <t>农村合作经济</t>
  </si>
  <si>
    <t>农产品加工与促销</t>
  </si>
  <si>
    <t>农村社会事业</t>
  </si>
  <si>
    <t>农业资源保护修复与利用</t>
  </si>
  <si>
    <t>渔业发展</t>
  </si>
  <si>
    <t>农田建设</t>
  </si>
  <si>
    <t>其他农业农村支出</t>
  </si>
  <si>
    <t>林业和草原</t>
  </si>
  <si>
    <t>事业机构</t>
  </si>
  <si>
    <t>森林资源培育</t>
  </si>
  <si>
    <t>森林资源管理</t>
  </si>
  <si>
    <t>森林生态效益补偿</t>
  </si>
  <si>
    <t>动植物保护</t>
  </si>
  <si>
    <t>湿地保护</t>
  </si>
  <si>
    <t>执法与监督</t>
  </si>
  <si>
    <t>林区公共支出</t>
  </si>
  <si>
    <t>林业草原防灾减灾</t>
  </si>
  <si>
    <t>其他林业和草原支出</t>
  </si>
  <si>
    <t>水利</t>
  </si>
  <si>
    <t>水利行业业务管理</t>
  </si>
  <si>
    <t>水利工程建设</t>
  </si>
  <si>
    <t>水利工程运行与维护</t>
  </si>
  <si>
    <t>水土保持</t>
  </si>
  <si>
    <t>水质监测</t>
  </si>
  <si>
    <t>水文测报</t>
  </si>
  <si>
    <t>防汛</t>
  </si>
  <si>
    <t>抗旱</t>
  </si>
  <si>
    <t>农村水利</t>
  </si>
  <si>
    <t>江河湖库水系综合整治</t>
  </si>
  <si>
    <t>大中型水库移民后期扶持专项支出</t>
  </si>
  <si>
    <t>农村人畜饮水</t>
  </si>
  <si>
    <t>其他水利支出</t>
  </si>
  <si>
    <t>巩固拓展脱贫攻坚成果衔接乡村振兴</t>
  </si>
  <si>
    <t>农村基础设施建设</t>
  </si>
  <si>
    <t>生产发展</t>
  </si>
  <si>
    <t>社会发展</t>
  </si>
  <si>
    <t>其他巩固脱贫衔接乡村振兴支出</t>
  </si>
  <si>
    <t>农村综合改革</t>
  </si>
  <si>
    <t>对村级公益事业建设的补助</t>
  </si>
  <si>
    <t>对村民委员会和村党支部的补助</t>
  </si>
  <si>
    <t>普惠金融发展支出</t>
  </si>
  <si>
    <t>农业保险保费补贴</t>
  </si>
  <si>
    <t>创业担保贷款贴息及奖补</t>
  </si>
  <si>
    <t>其他农林水支出</t>
  </si>
  <si>
    <t>公路水路运输</t>
  </si>
  <si>
    <t>公路建设</t>
  </si>
  <si>
    <t>公路养护</t>
  </si>
  <si>
    <t>公路和运输安全</t>
  </si>
  <si>
    <t>公路还贷专项</t>
  </si>
  <si>
    <t>公路运输管理</t>
  </si>
  <si>
    <t>海事管理</t>
  </si>
  <si>
    <t>水路运输管理支出</t>
  </si>
  <si>
    <t>其他公路水路运输支出</t>
  </si>
  <si>
    <t>车辆购置税支出</t>
  </si>
  <si>
    <t>车辆购置税用于公路等基础设施建设支出</t>
  </si>
  <si>
    <t>车辆购置税用于农村公路建设支出</t>
  </si>
  <si>
    <t>其他交通运输支出</t>
  </si>
  <si>
    <t>公共交通运营补助</t>
  </si>
  <si>
    <t>资源勘探工业信息等支出</t>
  </si>
  <si>
    <t>资源勘探开发</t>
  </si>
  <si>
    <t>石油和天然气勘探开采</t>
  </si>
  <si>
    <t>工业和信息产业监管</t>
  </si>
  <si>
    <t>其他工业和信息产业监管支出</t>
  </si>
  <si>
    <t>支持中小企业发展和管理支出</t>
  </si>
  <si>
    <t>中小企业发展专项</t>
  </si>
  <si>
    <t>其他支持中小企业发展和管理支出</t>
  </si>
  <si>
    <t>其他资源勘探工业信息等支出</t>
  </si>
  <si>
    <t>商业流通事务</t>
  </si>
  <si>
    <t>民贸民品贷款贴息</t>
  </si>
  <si>
    <t>其他商业流通事务支出</t>
  </si>
  <si>
    <t>涉外发展服务支出</t>
  </si>
  <si>
    <t>其他涉外发展服务支出</t>
  </si>
  <si>
    <t>其他商业服务业等支出</t>
  </si>
  <si>
    <t>金融发展支出</t>
  </si>
  <si>
    <t>其他金融发展支出</t>
  </si>
  <si>
    <t>自然资源事务</t>
  </si>
  <si>
    <t>自然资源规划及管理</t>
  </si>
  <si>
    <t>自然资源利用与保护</t>
  </si>
  <si>
    <t>土地资源储备支出</t>
  </si>
  <si>
    <t>地质勘查与矿产资源管理</t>
  </si>
  <si>
    <t>其他自然资源事务支出</t>
  </si>
  <si>
    <t>气象事务</t>
  </si>
  <si>
    <t>气象事业机构</t>
  </si>
  <si>
    <t>气象服务</t>
  </si>
  <si>
    <t>保障性安居工程支出</t>
  </si>
  <si>
    <t>廉租住房</t>
  </si>
  <si>
    <t>棚户区改造</t>
  </si>
  <si>
    <t>农村危房改造</t>
  </si>
  <si>
    <t>老旧小区改造</t>
  </si>
  <si>
    <t>其他保障性安居工程支出</t>
  </si>
  <si>
    <t>住房改革支出</t>
  </si>
  <si>
    <t>住房公积金</t>
  </si>
  <si>
    <t>应急管理事务</t>
  </si>
  <si>
    <t>应急救援</t>
  </si>
  <si>
    <t>其他应急管理支出</t>
  </si>
  <si>
    <t>消防救援事务</t>
  </si>
  <si>
    <t>消防应急救援</t>
  </si>
  <si>
    <t>其他消防救援事务支出</t>
  </si>
  <si>
    <t>地震事务</t>
  </si>
  <si>
    <t>地震事业机构</t>
  </si>
  <si>
    <t>其他地震事务支出</t>
  </si>
  <si>
    <t>自然灾害防治</t>
  </si>
  <si>
    <t>地质灾害防治</t>
  </si>
  <si>
    <t>森林草原防灾减灾</t>
  </si>
  <si>
    <t>其他自然灾害防治支出</t>
  </si>
  <si>
    <t>自然灾害救灾及恢复重建支出</t>
  </si>
  <si>
    <t>自然灾害救灾补助</t>
  </si>
  <si>
    <t>自然灾害灾后重建补助</t>
  </si>
  <si>
    <t>其他自然灾害救灾及恢复重建支出</t>
  </si>
  <si>
    <t>其他灾害防治及应急管理支出</t>
  </si>
  <si>
    <t>年初预留</t>
  </si>
  <si>
    <t>地方政府一般债务还本支出</t>
  </si>
  <si>
    <t>地方政府一般债券还本支出</t>
  </si>
  <si>
    <t>地方政府向国际组织借款还本支出</t>
  </si>
  <si>
    <t>地方政府一般债务付息支出</t>
  </si>
  <si>
    <t>地方政府一般债券付息支出</t>
  </si>
  <si>
    <t>地方政府向国际组织借款付息支出</t>
  </si>
  <si>
    <t>地方政府一般债务发行费用支出</t>
  </si>
  <si>
    <t>附件6</t>
  </si>
  <si>
    <t xml:space="preserve">2023年县级政府性基金预算调整表 </t>
  </si>
  <si>
    <t>三、调出资金</t>
  </si>
  <si>
    <t>四、债务还本支出</t>
  </si>
  <si>
    <t>五、结转下年</t>
  </si>
  <si>
    <t>土地出让金收入</t>
  </si>
  <si>
    <t>土地出让金相关支出</t>
  </si>
  <si>
    <t>土地出让金收益</t>
  </si>
  <si>
    <t>计提到一般公共预算比例</t>
  </si>
  <si>
    <t>计提到一般公共预算金额</t>
  </si>
  <si>
    <t>土地出让金相关支出总量</t>
  </si>
  <si>
    <t>土地出让金相关支出明细</t>
  </si>
  <si>
    <t>债券付息</t>
  </si>
  <si>
    <t>上解还本支出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</si>
  <si>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12支出</t>
    </r>
  </si>
  <si>
    <t>调入一般公共预算</t>
  </si>
  <si>
    <t>预 算 数</t>
  </si>
  <si>
    <t>年初上级补助</t>
  </si>
  <si>
    <t>年中上级补助</t>
  </si>
  <si>
    <t>大中型水库移民后期扶持基金支出</t>
  </si>
  <si>
    <t>移民补助</t>
  </si>
  <si>
    <t>基础设施建设和经济发展</t>
  </si>
  <si>
    <t>小型水库移民扶助基金安排的支出</t>
  </si>
  <si>
    <t>国有土地使用权出让收入安排的支出</t>
  </si>
  <si>
    <t>征地和拆迁补偿支出</t>
  </si>
  <si>
    <t>农村基础设施建设支出</t>
  </si>
  <si>
    <t>其他国有土地使用权出让收入安排的支出</t>
  </si>
  <si>
    <t>城市基础设施配套费安排的支出</t>
  </si>
  <si>
    <t>其他城市基础设施配套费安排的支出</t>
  </si>
  <si>
    <t>污水处理费安排的支出</t>
  </si>
  <si>
    <t>污水处理设施建设和运营</t>
  </si>
  <si>
    <t>大中型水库库区基金安排的支出</t>
  </si>
  <si>
    <t>三峡水库库区基金支出</t>
  </si>
  <si>
    <t>解决移民遗留问题</t>
  </si>
  <si>
    <t>其他三峡水库库区基金支出</t>
  </si>
  <si>
    <t>国家重大水利工程建设基金安排的支出</t>
  </si>
  <si>
    <t>三峡后续工作</t>
  </si>
  <si>
    <t>其他政府性基金及对应专项债务收入安排的支出</t>
  </si>
  <si>
    <t>其他地方自行试点项目收益专项债券收入安排的支出</t>
  </si>
  <si>
    <t>彩票公益金安排的支出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</si>
  <si>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</si>
  <si>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</si>
  <si>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</si>
  <si>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</si>
  <si>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用于其他社会公益事业的彩票公益金支出</t>
  </si>
  <si>
    <t>地方政府专项债务付息支出</t>
  </si>
  <si>
    <t>其他政府性基金债务付息支出</t>
  </si>
  <si>
    <t>地方政府专项债务发行费用支出</t>
  </si>
  <si>
    <t>其他政府性基金债务发行费用支出</t>
  </si>
  <si>
    <t>附件7</t>
  </si>
  <si>
    <t>2023年县级政府性基金预算支出调整明细表</t>
  </si>
  <si>
    <t>一体化平台支付数</t>
  </si>
  <si>
    <r>
      <rPr>
        <sz val="12"/>
        <rFont val="宋体"/>
        <charset val="134"/>
      </rPr>
      <t>2</t>
    </r>
    <r>
      <rPr>
        <sz val="12"/>
        <rFont val="仿宋_GB2312"/>
        <charset val="134"/>
      </rPr>
      <t>022年决算数</t>
    </r>
  </si>
  <si>
    <t>全县</t>
  </si>
  <si>
    <t>乡镇</t>
  </si>
  <si>
    <t>县级</t>
  </si>
  <si>
    <t>土地开发支出</t>
  </si>
  <si>
    <t>城市建设支出</t>
  </si>
  <si>
    <t>补助被征地农民支出</t>
  </si>
  <si>
    <t>土地出让业务支出</t>
  </si>
  <si>
    <t>国有土地收益基金安排的支出</t>
  </si>
  <si>
    <t>农业土地开发基金安排的支出</t>
  </si>
  <si>
    <t>车辆通行费安排的支出</t>
  </si>
  <si>
    <t>政府还贷公路养护</t>
  </si>
  <si>
    <t>国有土地使用权出让金债务付息支出</t>
  </si>
  <si>
    <t>土地储备专项债券付息支出</t>
  </si>
  <si>
    <t>其他地方自行试点项目收益专项债券付息支出</t>
  </si>
  <si>
    <t>国有土地使用权出让金债务发行费用支出</t>
  </si>
  <si>
    <t>附件8</t>
  </si>
  <si>
    <t xml:space="preserve">2023年县级国有资本经营预算调整表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</si>
</sst>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#,##0_ "/>
  </numFmts>
  <fonts count="88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22"/>
      <color theme="1"/>
      <name val="宋体"/>
      <charset val="134"/>
      <scheme val="maj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b/>
      <sz val="22"/>
      <name val="宋体"/>
      <charset val="134"/>
      <scheme val="major"/>
    </font>
    <font>
      <sz val="2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22"/>
      <name val="仿宋_GB2312"/>
      <charset val="134"/>
    </font>
    <font>
      <sz val="12"/>
      <color theme="1"/>
      <name val="仿宋_GB2312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4"/>
      <color indexed="8"/>
      <name val="方正黑体_GBK"/>
      <charset val="134"/>
    </font>
    <font>
      <b/>
      <sz val="22"/>
      <color indexed="8"/>
      <name val="宋体"/>
      <charset val="134"/>
      <scheme val="major"/>
    </font>
    <font>
      <sz val="18"/>
      <color indexed="8"/>
      <name val="方正黑体_GBK"/>
      <charset val="134"/>
    </font>
    <font>
      <sz val="18"/>
      <color theme="1"/>
      <name val="方正黑体_GBK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22"/>
      <name val="方正仿宋_GBK"/>
      <charset val="134"/>
    </font>
    <font>
      <sz val="22"/>
      <color theme="1"/>
      <name val="方正仿宋_GBK"/>
      <charset val="134"/>
    </font>
    <font>
      <sz val="14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4">
    <xf numFmtId="0" fontId="0" fillId="0" borderId="0"/>
    <xf numFmtId="43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4" borderId="21" applyNumberFormat="0" applyAlignment="0" applyProtection="0">
      <alignment vertical="center"/>
    </xf>
    <xf numFmtId="0" fontId="59" fillId="5" borderId="22" applyNumberFormat="0" applyAlignment="0" applyProtection="0">
      <alignment vertical="center"/>
    </xf>
    <xf numFmtId="0" fontId="60" fillId="5" borderId="21" applyNumberFormat="0" applyAlignment="0" applyProtection="0">
      <alignment vertical="center"/>
    </xf>
    <xf numFmtId="0" fontId="61" fillId="6" borderId="23" applyNumberFormat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9" fillId="0" borderId="0" applyBorder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7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25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4" fillId="0" borderId="0">
      <alignment vertical="center"/>
    </xf>
    <xf numFmtId="0" fontId="69" fillId="0" borderId="0"/>
    <xf numFmtId="0" fontId="69" fillId="0" borderId="0"/>
    <xf numFmtId="0" fontId="77" fillId="35" borderId="0" applyNumberFormat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9" fillId="36" borderId="30" applyNumberFormat="0" applyAlignment="0" applyProtection="0">
      <alignment vertical="center"/>
    </xf>
    <xf numFmtId="0" fontId="80" fillId="37" borderId="31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32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39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0" fontId="85" fillId="36" borderId="33" applyNumberFormat="0" applyAlignment="0" applyProtection="0">
      <alignment vertical="center"/>
    </xf>
    <xf numFmtId="0" fontId="86" fillId="39" borderId="30" applyNumberFormat="0" applyAlignment="0" applyProtection="0">
      <alignment vertical="center"/>
    </xf>
    <xf numFmtId="0" fontId="69" fillId="0" borderId="0"/>
    <xf numFmtId="0" fontId="25" fillId="40" borderId="34" applyNumberFormat="0" applyFont="0" applyAlignment="0" applyProtection="0">
      <alignment vertical="center"/>
    </xf>
  </cellStyleXfs>
  <cellXfs count="258">
    <xf numFmtId="0" fontId="0" fillId="0" borderId="0" xfId="0"/>
    <xf numFmtId="41" fontId="1" fillId="0" borderId="0" xfId="70" applyNumberFormat="1" applyFont="1" applyFill="1" applyAlignment="1"/>
    <xf numFmtId="41" fontId="2" fillId="0" borderId="0" xfId="70" applyNumberFormat="1" applyFont="1" applyFill="1" applyAlignment="1"/>
    <xf numFmtId="41" fontId="3" fillId="0" borderId="0" xfId="70" applyNumberFormat="1" applyFont="1" applyFill="1" applyAlignment="1"/>
    <xf numFmtId="41" fontId="4" fillId="0" borderId="0" xfId="72" applyNumberFormat="1" applyFont="1" applyFill="1">
      <alignment vertical="center"/>
    </xf>
    <xf numFmtId="41" fontId="4" fillId="0" borderId="0" xfId="70" applyNumberFormat="1" applyFill="1" applyAlignment="1"/>
    <xf numFmtId="41" fontId="4" fillId="0" borderId="0" xfId="70" applyNumberFormat="1" applyFill="1" applyAlignment="1">
      <alignment horizontal="center" vertical="center"/>
    </xf>
    <xf numFmtId="41" fontId="1" fillId="2" borderId="0" xfId="67" applyNumberFormat="1" applyFont="1" applyFill="1" applyAlignment="1">
      <alignment horizontal="left" vertical="center"/>
    </xf>
    <xf numFmtId="41" fontId="1" fillId="2" borderId="0" xfId="70" applyNumberFormat="1" applyFont="1" applyFill="1" applyAlignment="1"/>
    <xf numFmtId="41" fontId="2" fillId="2" borderId="0" xfId="67" applyNumberFormat="1" applyFont="1" applyFill="1" applyAlignment="1">
      <alignment horizontal="center" vertical="center"/>
    </xf>
    <xf numFmtId="41" fontId="4" fillId="2" borderId="0" xfId="70" applyNumberFormat="1" applyFill="1" applyBorder="1">
      <alignment vertical="center"/>
    </xf>
    <xf numFmtId="41" fontId="5" fillId="2" borderId="0" xfId="70" applyNumberFormat="1" applyFont="1" applyFill="1" applyAlignment="1">
      <alignment horizontal="center" vertical="center"/>
    </xf>
    <xf numFmtId="41" fontId="3" fillId="2" borderId="0" xfId="70" applyNumberFormat="1" applyFont="1" applyFill="1" applyAlignment="1"/>
    <xf numFmtId="41" fontId="6" fillId="0" borderId="1" xfId="72" applyNumberFormat="1" applyFont="1" applyFill="1" applyBorder="1" applyAlignment="1">
      <alignment horizontal="center" vertical="center"/>
    </xf>
    <xf numFmtId="41" fontId="6" fillId="0" borderId="1" xfId="114" applyNumberFormat="1" applyFont="1" applyFill="1" applyBorder="1" applyAlignment="1" applyProtection="1">
      <alignment horizontal="center" vertical="center" wrapText="1"/>
      <protection locked="0"/>
    </xf>
    <xf numFmtId="41" fontId="6" fillId="0" borderId="1" xfId="98" applyNumberFormat="1" applyFont="1" applyFill="1" applyBorder="1" applyAlignment="1" applyProtection="1">
      <alignment horizontal="center" vertical="center" wrapText="1"/>
      <protection locked="0"/>
    </xf>
    <xf numFmtId="41" fontId="7" fillId="0" borderId="2" xfId="67" applyNumberFormat="1" applyFont="1" applyFill="1" applyBorder="1" applyAlignment="1">
      <alignment horizontal="center" vertical="center" wrapText="1"/>
    </xf>
    <xf numFmtId="41" fontId="7" fillId="0" borderId="3" xfId="67" applyNumberFormat="1" applyFont="1" applyFill="1" applyBorder="1" applyAlignment="1">
      <alignment horizontal="center" vertical="center" wrapText="1"/>
    </xf>
    <xf numFmtId="41" fontId="7" fillId="0" borderId="4" xfId="67" applyNumberFormat="1" applyFont="1" applyFill="1" applyBorder="1" applyAlignment="1">
      <alignment horizontal="center" vertical="center" wrapText="1"/>
    </xf>
    <xf numFmtId="41" fontId="7" fillId="0" borderId="5" xfId="67" applyNumberFormat="1" applyFont="1" applyFill="1" applyBorder="1" applyAlignment="1">
      <alignment horizontal="center" vertical="center" wrapText="1"/>
    </xf>
    <xf numFmtId="41" fontId="8" fillId="0" borderId="1" xfId="83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 applyProtection="1">
      <alignment vertical="center"/>
    </xf>
    <xf numFmtId="41" fontId="10" fillId="0" borderId="1" xfId="83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 applyProtection="1">
      <alignment horizontal="right" vertical="center"/>
    </xf>
    <xf numFmtId="41" fontId="8" fillId="0" borderId="1" xfId="70" applyNumberFormat="1" applyFont="1" applyFill="1" applyBorder="1" applyAlignment="1">
      <alignment vertical="center"/>
    </xf>
    <xf numFmtId="41" fontId="12" fillId="0" borderId="1" xfId="0" applyNumberFormat="1" applyFont="1" applyFill="1" applyBorder="1" applyAlignment="1" applyProtection="1">
      <alignment horizontal="right" vertical="center"/>
    </xf>
    <xf numFmtId="41" fontId="10" fillId="0" borderId="1" xfId="70" applyNumberFormat="1" applyFont="1" applyFill="1" applyBorder="1" applyAlignment="1">
      <alignment vertical="center"/>
    </xf>
    <xf numFmtId="41" fontId="13" fillId="0" borderId="1" xfId="0" applyNumberFormat="1" applyFont="1" applyFill="1" applyBorder="1" applyAlignment="1" applyProtection="1">
      <alignment horizontal="right" vertical="center"/>
    </xf>
    <xf numFmtId="41" fontId="14" fillId="0" borderId="1" xfId="0" applyNumberFormat="1" applyFont="1" applyFill="1" applyBorder="1" applyAlignment="1" applyProtection="1">
      <alignment vertical="center"/>
    </xf>
    <xf numFmtId="41" fontId="14" fillId="0" borderId="1" xfId="0" applyNumberFormat="1" applyFont="1" applyFill="1" applyBorder="1" applyAlignment="1" applyProtection="1">
      <alignment horizontal="right" vertical="center"/>
    </xf>
    <xf numFmtId="41" fontId="15" fillId="0" borderId="1" xfId="0" applyNumberFormat="1" applyFont="1" applyFill="1" applyBorder="1" applyAlignment="1" applyProtection="1">
      <alignment vertical="center" wrapText="1"/>
    </xf>
    <xf numFmtId="41" fontId="15" fillId="0" borderId="1" xfId="0" applyNumberFormat="1" applyFont="1" applyFill="1" applyBorder="1" applyAlignment="1" applyProtection="1">
      <alignment horizontal="right" vertical="center"/>
    </xf>
    <xf numFmtId="41" fontId="16" fillId="0" borderId="1" xfId="70" applyNumberFormat="1" applyFont="1" applyFill="1" applyBorder="1">
      <alignment vertical="center"/>
    </xf>
    <xf numFmtId="41" fontId="3" fillId="0" borderId="1" xfId="70" applyNumberFormat="1" applyFont="1" applyFill="1" applyBorder="1" applyAlignment="1">
      <alignment horizontal="right"/>
    </xf>
    <xf numFmtId="41" fontId="17" fillId="0" borderId="1" xfId="70" applyNumberFormat="1" applyFont="1" applyFill="1" applyBorder="1" applyAlignment="1">
      <alignment vertical="center"/>
    </xf>
    <xf numFmtId="41" fontId="5" fillId="0" borderId="1" xfId="123" applyNumberFormat="1" applyFont="1" applyFill="1" applyBorder="1" applyAlignment="1">
      <alignment horizontal="right" vertical="center"/>
    </xf>
    <xf numFmtId="41" fontId="16" fillId="0" borderId="1" xfId="70" applyNumberFormat="1" applyFont="1" applyFill="1" applyBorder="1" applyAlignment="1"/>
    <xf numFmtId="41" fontId="18" fillId="0" borderId="1" xfId="70" applyNumberFormat="1" applyFont="1" applyFill="1" applyBorder="1" applyAlignment="1">
      <alignment horizontal="right" vertical="center"/>
    </xf>
    <xf numFmtId="41" fontId="17" fillId="0" borderId="1" xfId="70" applyNumberFormat="1" applyFont="1" applyFill="1" applyBorder="1" applyAlignment="1"/>
    <xf numFmtId="41" fontId="15" fillId="0" borderId="1" xfId="0" applyNumberFormat="1" applyFont="1" applyFill="1" applyBorder="1" applyAlignment="1" applyProtection="1">
      <alignment horizontal="left" vertical="center" wrapText="1"/>
    </xf>
    <xf numFmtId="41" fontId="14" fillId="0" borderId="1" xfId="0" applyNumberFormat="1" applyFont="1" applyFill="1" applyBorder="1" applyAlignment="1" applyProtection="1">
      <alignment horizontal="left" vertical="center" wrapText="1" indent="1"/>
    </xf>
    <xf numFmtId="41" fontId="19" fillId="0" borderId="1" xfId="70" applyNumberFormat="1" applyFont="1" applyFill="1" applyBorder="1" applyAlignment="1">
      <alignment horizontal="right" vertical="center"/>
    </xf>
    <xf numFmtId="41" fontId="15" fillId="0" borderId="1" xfId="0" applyNumberFormat="1" applyFont="1" applyFill="1" applyBorder="1" applyAlignment="1" applyProtection="1">
      <alignment horizontal="left" vertical="center" wrapText="1" indent="1"/>
    </xf>
    <xf numFmtId="41" fontId="20" fillId="0" borderId="1" xfId="70" applyNumberFormat="1" applyFont="1" applyFill="1" applyBorder="1" applyAlignment="1">
      <alignment horizontal="right" vertical="center"/>
    </xf>
    <xf numFmtId="41" fontId="4" fillId="0" borderId="1" xfId="70" applyNumberFormat="1" applyFill="1" applyBorder="1" applyAlignment="1"/>
    <xf numFmtId="41" fontId="21" fillId="0" borderId="1" xfId="70" applyNumberFormat="1" applyFont="1" applyFill="1" applyBorder="1" applyAlignment="1">
      <alignment horizontal="center" vertical="center"/>
    </xf>
    <xf numFmtId="41" fontId="0" fillId="0" borderId="1" xfId="70" applyNumberFormat="1" applyFont="1" applyFill="1" applyBorder="1" applyAlignment="1"/>
    <xf numFmtId="41" fontId="20" fillId="2" borderId="0" xfId="70" applyNumberFormat="1" applyFont="1" applyFill="1" applyBorder="1" applyAlignment="1">
      <alignment horizontal="right" vertical="center"/>
    </xf>
    <xf numFmtId="41" fontId="7" fillId="0" borderId="6" xfId="67" applyNumberFormat="1" applyFont="1" applyFill="1" applyBorder="1" applyAlignment="1">
      <alignment horizontal="center" vertical="center" wrapText="1"/>
    </xf>
    <xf numFmtId="41" fontId="7" fillId="0" borderId="1" xfId="98" applyNumberFormat="1" applyFont="1" applyFill="1" applyBorder="1" applyAlignment="1" applyProtection="1">
      <alignment horizontal="center" vertical="center" wrapText="1"/>
      <protection locked="0"/>
    </xf>
    <xf numFmtId="41" fontId="7" fillId="0" borderId="7" xfId="67" applyNumberFormat="1" applyFont="1" applyFill="1" applyBorder="1" applyAlignment="1">
      <alignment horizontal="center" vertical="center" wrapText="1"/>
    </xf>
    <xf numFmtId="41" fontId="22" fillId="0" borderId="0" xfId="64" applyNumberFormat="1" applyFont="1" applyFill="1" applyAlignment="1"/>
    <xf numFmtId="41" fontId="23" fillId="0" borderId="0" xfId="64" applyNumberFormat="1" applyFont="1" applyFill="1" applyAlignment="1"/>
    <xf numFmtId="41" fontId="3" fillId="0" borderId="0" xfId="64" applyNumberFormat="1" applyFont="1" applyFill="1" applyAlignment="1"/>
    <xf numFmtId="41" fontId="3" fillId="0" borderId="0" xfId="64" applyNumberFormat="1" applyFont="1" applyFill="1" applyAlignment="1">
      <alignment vertical="center" wrapText="1"/>
    </xf>
    <xf numFmtId="41" fontId="19" fillId="0" borderId="0" xfId="118" applyNumberFormat="1" applyFont="1" applyFill="1" applyAlignment="1">
      <alignment horizontal="right"/>
    </xf>
    <xf numFmtId="0" fontId="21" fillId="0" borderId="8" xfId="0" applyFont="1" applyFill="1" applyBorder="1" applyAlignment="1">
      <alignment horizontal="center" vertical="center"/>
    </xf>
    <xf numFmtId="41" fontId="3" fillId="0" borderId="0" xfId="64" applyNumberFormat="1" applyFont="1" applyFill="1" applyBorder="1" applyAlignment="1"/>
    <xf numFmtId="41" fontId="22" fillId="0" borderId="0" xfId="64" applyNumberFormat="1" applyFont="1" applyFill="1" applyAlignment="1">
      <alignment vertical="center"/>
    </xf>
    <xf numFmtId="41" fontId="22" fillId="0" borderId="0" xfId="67" applyNumberFormat="1" applyFont="1" applyFill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41" fontId="23" fillId="0" borderId="0" xfId="67" applyNumberFormat="1" applyFont="1" applyFill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1" fontId="21" fillId="0" borderId="0" xfId="67" applyNumberFormat="1" applyFont="1" applyFill="1" applyBorder="1" applyAlignment="1">
      <alignment horizontal="center" vertical="center" wrapText="1"/>
    </xf>
    <xf numFmtId="41" fontId="21" fillId="0" borderId="0" xfId="118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left" vertical="center" wrapText="1" indent="6"/>
    </xf>
    <xf numFmtId="176" fontId="8" fillId="0" borderId="1" xfId="0" applyNumberFormat="1" applyFont="1" applyFill="1" applyBorder="1" applyAlignment="1">
      <alignment horizontal="center" vertical="center" wrapText="1"/>
    </xf>
    <xf numFmtId="41" fontId="25" fillId="0" borderId="1" xfId="72" applyNumberFormat="1" applyFont="1" applyFill="1" applyBorder="1" applyAlignment="1">
      <alignment horizontal="center" vertical="center"/>
    </xf>
    <xf numFmtId="41" fontId="25" fillId="0" borderId="9" xfId="72" applyNumberFormat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1" fontId="26" fillId="0" borderId="10" xfId="0" applyNumberFormat="1" applyFont="1" applyFill="1" applyBorder="1" applyAlignment="1">
      <alignment horizontal="right" vertical="center"/>
    </xf>
    <xf numFmtId="176" fontId="26" fillId="0" borderId="10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center"/>
    </xf>
    <xf numFmtId="41" fontId="27" fillId="0" borderId="1" xfId="0" applyNumberFormat="1" applyFont="1" applyFill="1" applyBorder="1" applyAlignment="1">
      <alignment vertical="center"/>
    </xf>
    <xf numFmtId="176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2"/>
    </xf>
    <xf numFmtId="41" fontId="21" fillId="0" borderId="1" xfId="0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41" fontId="22" fillId="0" borderId="0" xfId="64" applyNumberFormat="1" applyFont="1" applyFill="1" applyBorder="1" applyAlignment="1"/>
    <xf numFmtId="41" fontId="28" fillId="0" borderId="0" xfId="64" applyNumberFormat="1" applyFont="1" applyFill="1" applyBorder="1" applyAlignment="1"/>
    <xf numFmtId="41" fontId="3" fillId="0" borderId="1" xfId="1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8" fillId="0" borderId="9" xfId="0" applyFont="1" applyFill="1" applyBorder="1" applyAlignment="1">
      <alignment horizontal="left" vertical="center" wrapText="1" indent="6"/>
    </xf>
    <xf numFmtId="0" fontId="8" fillId="0" borderId="11" xfId="0" applyFont="1" applyFill="1" applyBorder="1" applyAlignment="1">
      <alignment horizontal="left" vertical="center" wrapText="1" indent="6"/>
    </xf>
    <xf numFmtId="0" fontId="0" fillId="0" borderId="0" xfId="0" applyBorder="1"/>
    <xf numFmtId="177" fontId="8" fillId="0" borderId="12" xfId="0" applyNumberFormat="1" applyFont="1" applyFill="1" applyBorder="1" applyAlignment="1">
      <alignment vertical="center" wrapText="1"/>
    </xf>
    <xf numFmtId="176" fontId="26" fillId="2" borderId="1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0" fillId="0" borderId="5" xfId="0" applyBorder="1"/>
    <xf numFmtId="0" fontId="7" fillId="0" borderId="13" xfId="0" applyFont="1" applyBorder="1" applyAlignment="1">
      <alignment horizontal="left" vertical="center" indent="1"/>
    </xf>
    <xf numFmtId="176" fontId="7" fillId="0" borderId="13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/>
    <xf numFmtId="0" fontId="7" fillId="0" borderId="1" xfId="0" applyFont="1" applyBorder="1" applyAlignment="1">
      <alignment horizontal="left" vertical="center" indent="1"/>
    </xf>
    <xf numFmtId="41" fontId="22" fillId="0" borderId="0" xfId="0" applyNumberFormat="1" applyFont="1" applyFill="1" applyAlignment="1"/>
    <xf numFmtId="41" fontId="23" fillId="0" borderId="0" xfId="0" applyNumberFormat="1" applyFont="1" applyFill="1" applyAlignment="1"/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/>
    <xf numFmtId="41" fontId="29" fillId="0" borderId="0" xfId="0" applyNumberFormat="1" applyFont="1" applyFill="1" applyAlignment="1"/>
    <xf numFmtId="41" fontId="14" fillId="0" borderId="0" xfId="1" applyNumberFormat="1" applyFont="1" applyFill="1" applyAlignment="1">
      <alignment horizontal="right"/>
    </xf>
    <xf numFmtId="41" fontId="22" fillId="0" borderId="0" xfId="67" applyNumberFormat="1" applyFont="1" applyFill="1" applyAlignment="1">
      <alignment horizontal="left" vertical="center"/>
    </xf>
    <xf numFmtId="41" fontId="1" fillId="0" borderId="0" xfId="67" applyNumberFormat="1" applyFont="1" applyFill="1" applyAlignment="1">
      <alignment horizontal="left" vertical="center"/>
    </xf>
    <xf numFmtId="41" fontId="1" fillId="0" borderId="0" xfId="0" applyNumberFormat="1" applyFont="1" applyFill="1" applyAlignment="1"/>
    <xf numFmtId="41" fontId="30" fillId="0" borderId="0" xfId="67" applyNumberFormat="1" applyFont="1" applyFill="1" applyAlignment="1">
      <alignment horizontal="center" vertical="center"/>
    </xf>
    <xf numFmtId="41" fontId="31" fillId="0" borderId="0" xfId="67" applyNumberFormat="1" applyFont="1" applyFill="1" applyAlignment="1">
      <alignment horizontal="center" vertical="center"/>
    </xf>
    <xf numFmtId="41" fontId="12" fillId="0" borderId="0" xfId="1" applyNumberFormat="1" applyFont="1" applyFill="1" applyAlignment="1">
      <alignment horizontal="right" vertical="center"/>
    </xf>
    <xf numFmtId="41" fontId="21" fillId="0" borderId="5" xfId="67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 applyProtection="1">
      <alignment horizontal="center" vertical="center"/>
      <protection locked="0"/>
    </xf>
    <xf numFmtId="41" fontId="6" fillId="0" borderId="1" xfId="116" applyNumberFormat="1" applyFont="1" applyFill="1" applyBorder="1" applyAlignment="1" applyProtection="1">
      <alignment horizontal="center" vertical="center" wrapText="1"/>
      <protection locked="0"/>
    </xf>
    <xf numFmtId="41" fontId="8" fillId="0" borderId="1" xfId="0" applyNumberFormat="1" applyFont="1" applyFill="1" applyBorder="1" applyAlignment="1">
      <alignment horizontal="center" vertical="center"/>
    </xf>
    <xf numFmtId="41" fontId="32" fillId="0" borderId="1" xfId="72" applyNumberFormat="1" applyFont="1" applyFill="1" applyBorder="1" applyAlignment="1">
      <alignment vertical="center"/>
    </xf>
    <xf numFmtId="41" fontId="32" fillId="0" borderId="1" xfId="1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1" xfId="1" applyNumberFormat="1" applyFont="1" applyBorder="1" applyAlignment="1">
      <alignment vertical="center"/>
    </xf>
    <xf numFmtId="41" fontId="14" fillId="0" borderId="1" xfId="0" applyNumberFormat="1" applyFont="1" applyFill="1" applyBorder="1" applyAlignment="1" applyProtection="1">
      <alignment horizontal="left" vertical="center"/>
    </xf>
    <xf numFmtId="41" fontId="14" fillId="0" borderId="1" xfId="0" applyNumberFormat="1" applyFont="1" applyFill="1" applyBorder="1" applyAlignment="1" applyProtection="1">
      <alignment vertical="center" wrapText="1"/>
    </xf>
    <xf numFmtId="41" fontId="14" fillId="0" borderId="10" xfId="0" applyNumberFormat="1" applyFont="1" applyFill="1" applyBorder="1" applyAlignment="1" applyProtection="1">
      <alignment vertical="center"/>
    </xf>
    <xf numFmtId="41" fontId="17" fillId="0" borderId="1" xfId="1" applyNumberFormat="1" applyFont="1" applyFill="1" applyBorder="1" applyAlignment="1">
      <alignment vertical="center"/>
    </xf>
    <xf numFmtId="41" fontId="0" fillId="0" borderId="1" xfId="1" applyNumberFormat="1" applyFont="1" applyFill="1" applyBorder="1" applyAlignment="1">
      <alignment vertical="center"/>
    </xf>
    <xf numFmtId="41" fontId="21" fillId="0" borderId="1" xfId="1" applyNumberFormat="1" applyFont="1" applyFill="1" applyBorder="1" applyAlignment="1">
      <alignment vertical="center" wrapText="1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/>
    <xf numFmtId="41" fontId="29" fillId="0" borderId="1" xfId="0" applyNumberFormat="1" applyFont="1" applyFill="1" applyBorder="1" applyAlignment="1"/>
    <xf numFmtId="41" fontId="14" fillId="0" borderId="1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/>
    <xf numFmtId="41" fontId="0" fillId="0" borderId="0" xfId="0" applyNumberFormat="1"/>
    <xf numFmtId="41" fontId="22" fillId="2" borderId="0" xfId="72" applyNumberFormat="1" applyFont="1" applyFill="1" applyAlignment="1">
      <alignment vertical="center"/>
    </xf>
    <xf numFmtId="41" fontId="23" fillId="2" borderId="0" xfId="72" applyNumberFormat="1" applyFont="1" applyFill="1" applyAlignment="1">
      <alignment vertical="center"/>
    </xf>
    <xf numFmtId="0" fontId="21" fillId="2" borderId="0" xfId="0" applyFont="1" applyFill="1"/>
    <xf numFmtId="0" fontId="0" fillId="2" borderId="0" xfId="0" applyFill="1"/>
    <xf numFmtId="41" fontId="25" fillId="2" borderId="0" xfId="72" applyNumberFormat="1" applyFont="1" applyFill="1" applyAlignment="1">
      <alignment vertical="center"/>
    </xf>
    <xf numFmtId="41" fontId="25" fillId="2" borderId="0" xfId="117" applyNumberFormat="1" applyFont="1" applyFill="1" applyAlignment="1">
      <alignment vertical="center"/>
    </xf>
    <xf numFmtId="41" fontId="33" fillId="2" borderId="0" xfId="72" applyNumberFormat="1" applyFont="1" applyFill="1" applyAlignment="1">
      <alignment vertical="center"/>
    </xf>
    <xf numFmtId="41" fontId="34" fillId="2" borderId="0" xfId="67" applyNumberFormat="1" applyFont="1" applyFill="1" applyAlignment="1">
      <alignment horizontal="left" vertical="center"/>
    </xf>
    <xf numFmtId="41" fontId="22" fillId="2" borderId="0" xfId="67" applyNumberFormat="1" applyFont="1" applyFill="1" applyAlignment="1">
      <alignment horizontal="left" vertical="center"/>
    </xf>
    <xf numFmtId="41" fontId="1" fillId="2" borderId="0" xfId="72" applyNumberFormat="1" applyFont="1" applyFill="1" applyAlignment="1">
      <alignment vertical="center"/>
    </xf>
    <xf numFmtId="41" fontId="35" fillId="2" borderId="0" xfId="67" applyNumberFormat="1" applyFont="1" applyFill="1" applyAlignment="1">
      <alignment horizontal="center" vertical="center"/>
    </xf>
    <xf numFmtId="41" fontId="2" fillId="2" borderId="0" xfId="72" applyNumberFormat="1" applyFont="1" applyFill="1" applyAlignment="1">
      <alignment vertical="center"/>
    </xf>
    <xf numFmtId="41" fontId="21" fillId="2" borderId="0" xfId="72" applyNumberFormat="1" applyFont="1" applyFill="1" applyBorder="1" applyAlignment="1">
      <alignment horizontal="right" vertical="center"/>
    </xf>
    <xf numFmtId="0" fontId="21" fillId="2" borderId="0" xfId="72" applyFont="1" applyFill="1" applyBorder="1" applyAlignment="1">
      <alignment horizontal="right" vertical="center"/>
    </xf>
    <xf numFmtId="0" fontId="8" fillId="2" borderId="1" xfId="87" applyFont="1" applyFill="1" applyBorder="1" applyAlignment="1">
      <alignment horizontal="center" vertical="center"/>
    </xf>
    <xf numFmtId="178" fontId="8" fillId="2" borderId="1" xfId="98" applyNumberFormat="1" applyFont="1" applyFill="1" applyBorder="1" applyAlignment="1" applyProtection="1">
      <alignment horizontal="center" vertical="center" wrapText="1"/>
      <protection locked="0"/>
    </xf>
    <xf numFmtId="41" fontId="8" fillId="2" borderId="1" xfId="98" applyNumberFormat="1" applyFont="1" applyFill="1" applyBorder="1" applyAlignment="1" applyProtection="1">
      <alignment horizontal="center" vertical="center" wrapText="1"/>
      <protection locked="0"/>
    </xf>
    <xf numFmtId="177" fontId="8" fillId="2" borderId="1" xfId="0" applyNumberFormat="1" applyFont="1" applyFill="1" applyBorder="1" applyAlignment="1">
      <alignment horizontal="center" vertical="center" wrapText="1"/>
    </xf>
    <xf numFmtId="178" fontId="26" fillId="2" borderId="1" xfId="0" applyNumberFormat="1" applyFont="1" applyFill="1" applyBorder="1" applyAlignment="1" applyProtection="1">
      <alignment horizontal="right" vertical="center"/>
    </xf>
    <xf numFmtId="41" fontId="26" fillId="2" borderId="1" xfId="0" applyNumberFormat="1" applyFont="1" applyFill="1" applyBorder="1" applyAlignment="1" applyProtection="1">
      <alignment horizontal="right" vertical="center"/>
    </xf>
    <xf numFmtId="178" fontId="26" fillId="2" borderId="6" xfId="0" applyNumberFormat="1" applyFont="1" applyFill="1" applyBorder="1" applyAlignment="1" applyProtection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176" fontId="25" fillId="2" borderId="1" xfId="72" applyNumberFormat="1" applyFont="1" applyFill="1" applyBorder="1" applyAlignment="1">
      <alignment vertical="center"/>
    </xf>
    <xf numFmtId="41" fontId="25" fillId="2" borderId="1" xfId="72" applyNumberFormat="1" applyFont="1" applyFill="1" applyBorder="1" applyAlignment="1">
      <alignment vertical="center"/>
    </xf>
    <xf numFmtId="41" fontId="21" fillId="2" borderId="1" xfId="1" applyNumberFormat="1" applyFont="1" applyFill="1" applyBorder="1">
      <alignment vertical="center"/>
    </xf>
    <xf numFmtId="41" fontId="33" fillId="2" borderId="11" xfId="72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center" indent="1"/>
    </xf>
    <xf numFmtId="0" fontId="21" fillId="2" borderId="1" xfId="0" applyFont="1" applyFill="1" applyBorder="1" applyAlignment="1">
      <alignment horizontal="left" vertical="center" indent="2"/>
    </xf>
    <xf numFmtId="0" fontId="21" fillId="2" borderId="1" xfId="0" applyFont="1" applyFill="1" applyBorder="1"/>
    <xf numFmtId="41" fontId="21" fillId="2" borderId="1" xfId="0" applyNumberFormat="1" applyFont="1" applyFill="1" applyBorder="1"/>
    <xf numFmtId="0" fontId="4" fillId="2" borderId="0" xfId="0" applyFont="1" applyFill="1"/>
    <xf numFmtId="43" fontId="21" fillId="2" borderId="1" xfId="1" applyNumberFormat="1" applyFont="1" applyFill="1" applyBorder="1">
      <alignment vertical="center"/>
    </xf>
    <xf numFmtId="41" fontId="33" fillId="2" borderId="0" xfId="72" applyNumberFormat="1" applyFont="1" applyFill="1" applyBorder="1" applyAlignment="1">
      <alignment vertical="center"/>
    </xf>
    <xf numFmtId="0" fontId="0" fillId="2" borderId="1" xfId="0" applyFill="1" applyBorder="1"/>
    <xf numFmtId="41" fontId="0" fillId="2" borderId="1" xfId="0" applyNumberFormat="1" applyFill="1" applyBorder="1"/>
    <xf numFmtId="41" fontId="25" fillId="2" borderId="1" xfId="117" applyNumberFormat="1" applyFont="1" applyFill="1" applyBorder="1" applyAlignment="1">
      <alignment vertical="center"/>
    </xf>
    <xf numFmtId="41" fontId="1" fillId="0" borderId="0" xfId="72" applyNumberFormat="1" applyFont="1" applyFill="1">
      <alignment vertical="center"/>
    </xf>
    <xf numFmtId="41" fontId="2" fillId="0" borderId="0" xfId="72" applyNumberFormat="1" applyFont="1" applyFill="1">
      <alignment vertical="center"/>
    </xf>
    <xf numFmtId="41" fontId="4" fillId="0" borderId="0" xfId="72" applyNumberFormat="1" applyFill="1">
      <alignment vertical="center"/>
    </xf>
    <xf numFmtId="41" fontId="0" fillId="0" borderId="0" xfId="72" applyNumberFormat="1" applyFont="1" applyFill="1">
      <alignment vertical="center"/>
    </xf>
    <xf numFmtId="41" fontId="4" fillId="0" borderId="0" xfId="72" applyNumberFormat="1" applyFill="1" applyAlignment="1">
      <alignment horizontal="right" vertical="center"/>
    </xf>
    <xf numFmtId="41" fontId="0" fillId="0" borderId="0" xfId="1" applyNumberFormat="1" applyFont="1" applyFill="1">
      <alignment vertical="center"/>
    </xf>
    <xf numFmtId="41" fontId="21" fillId="0" borderId="0" xfId="72" applyNumberFormat="1" applyFont="1" applyFill="1" applyAlignment="1">
      <alignment horizontal="right" vertical="center"/>
    </xf>
    <xf numFmtId="41" fontId="34" fillId="0" borderId="0" xfId="67" applyNumberFormat="1" applyFont="1" applyFill="1" applyAlignment="1">
      <alignment horizontal="left" vertical="center"/>
    </xf>
    <xf numFmtId="41" fontId="35" fillId="0" borderId="0" xfId="67" applyNumberFormat="1" applyFont="1" applyFill="1" applyAlignment="1">
      <alignment horizontal="center" vertical="center"/>
    </xf>
    <xf numFmtId="41" fontId="36" fillId="0" borderId="0" xfId="72" applyNumberFormat="1" applyFont="1" applyFill="1" applyAlignment="1">
      <alignment horizontal="center" vertical="center"/>
    </xf>
    <xf numFmtId="41" fontId="37" fillId="0" borderId="0" xfId="72" applyNumberFormat="1" applyFont="1" applyFill="1" applyAlignment="1">
      <alignment horizontal="center" vertical="center"/>
    </xf>
    <xf numFmtId="41" fontId="36" fillId="0" borderId="0" xfId="72" applyNumberFormat="1" applyFont="1" applyFill="1" applyAlignment="1">
      <alignment horizontal="right" vertical="center"/>
    </xf>
    <xf numFmtId="41" fontId="4" fillId="0" borderId="0" xfId="67" applyNumberFormat="1" applyFill="1" applyBorder="1" applyAlignment="1">
      <alignment horizontal="right" vertical="center"/>
    </xf>
    <xf numFmtId="41" fontId="8" fillId="0" borderId="1" xfId="72" applyNumberFormat="1" applyFont="1" applyFill="1" applyBorder="1" applyAlignment="1">
      <alignment horizontal="center" vertical="center"/>
    </xf>
    <xf numFmtId="41" fontId="10" fillId="0" borderId="1" xfId="98" applyNumberFormat="1" applyFont="1" applyFill="1" applyBorder="1" applyAlignment="1" applyProtection="1">
      <alignment horizontal="center" vertical="center" wrapText="1"/>
      <protection locked="0"/>
    </xf>
    <xf numFmtId="41" fontId="8" fillId="0" borderId="1" xfId="98" applyNumberFormat="1" applyFont="1" applyFill="1" applyBorder="1" applyAlignment="1" applyProtection="1">
      <alignment horizontal="center" vertical="center" wrapText="1"/>
      <protection locked="0"/>
    </xf>
    <xf numFmtId="41" fontId="8" fillId="0" borderId="2" xfId="72" applyNumberFormat="1" applyFont="1" applyFill="1" applyBorder="1" applyAlignment="1">
      <alignment horizontal="center" vertical="center"/>
    </xf>
    <xf numFmtId="41" fontId="8" fillId="0" borderId="6" xfId="72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8" fillId="0" borderId="4" xfId="72" applyNumberFormat="1" applyFont="1" applyFill="1" applyBorder="1" applyAlignment="1">
      <alignment horizontal="center" vertical="center"/>
    </xf>
    <xf numFmtId="41" fontId="8" fillId="0" borderId="7" xfId="72" applyNumberFormat="1" applyFont="1" applyFill="1" applyBorder="1" applyAlignment="1">
      <alignment horizontal="center" vertical="center"/>
    </xf>
    <xf numFmtId="41" fontId="11" fillId="0" borderId="1" xfId="72" applyNumberFormat="1" applyFont="1" applyFill="1" applyBorder="1">
      <alignment vertical="center"/>
    </xf>
    <xf numFmtId="41" fontId="32" fillId="0" borderId="1" xfId="1" applyNumberFormat="1" applyFont="1" applyFill="1" applyBorder="1">
      <alignment vertical="center"/>
    </xf>
    <xf numFmtId="41" fontId="8" fillId="0" borderId="1" xfId="97" applyNumberFormat="1" applyFont="1" applyFill="1" applyBorder="1" applyAlignment="1" applyProtection="1">
      <alignment horizontal="left" vertical="center" wrapText="1"/>
      <protection locked="0"/>
    </xf>
    <xf numFmtId="41" fontId="8" fillId="0" borderId="1" xfId="97" applyNumberFormat="1" applyFont="1" applyFill="1" applyBorder="1" applyAlignment="1" applyProtection="1">
      <alignment horizontal="center" vertical="center" wrapText="1"/>
      <protection locked="0"/>
    </xf>
    <xf numFmtId="41" fontId="18" fillId="0" borderId="1" xfId="0" applyNumberFormat="1" applyFont="1" applyFill="1" applyBorder="1" applyAlignment="1">
      <alignment vertical="center"/>
    </xf>
    <xf numFmtId="41" fontId="38" fillId="0" borderId="1" xfId="0" applyNumberFormat="1" applyFont="1" applyFill="1" applyBorder="1" applyAlignment="1">
      <alignment vertical="center"/>
    </xf>
    <xf numFmtId="41" fontId="18" fillId="0" borderId="9" xfId="0" applyNumberFormat="1" applyFont="1" applyFill="1" applyBorder="1" applyAlignment="1">
      <alignment vertical="center"/>
    </xf>
    <xf numFmtId="41" fontId="18" fillId="0" borderId="11" xfId="0" applyNumberFormat="1" applyFont="1" applyFill="1" applyBorder="1" applyAlignment="1">
      <alignment vertical="center"/>
    </xf>
    <xf numFmtId="41" fontId="0" fillId="0" borderId="1" xfId="1" applyNumberFormat="1" applyFont="1" applyFill="1" applyBorder="1">
      <alignment vertical="center"/>
    </xf>
    <xf numFmtId="41" fontId="38" fillId="0" borderId="1" xfId="0" applyNumberFormat="1" applyFont="1" applyFill="1" applyBorder="1" applyAlignment="1" applyProtection="1">
      <alignment vertical="center"/>
    </xf>
    <xf numFmtId="41" fontId="18" fillId="2" borderId="11" xfId="0" applyNumberFormat="1" applyFont="1" applyFill="1" applyBorder="1" applyAlignment="1">
      <alignment vertical="center"/>
    </xf>
    <xf numFmtId="41" fontId="0" fillId="2" borderId="1" xfId="1" applyNumberFormat="1" applyFont="1" applyFill="1" applyBorder="1">
      <alignment vertical="center"/>
    </xf>
    <xf numFmtId="41" fontId="39" fillId="0" borderId="1" xfId="72" applyNumberFormat="1" applyFont="1" applyFill="1" applyBorder="1">
      <alignment vertical="center"/>
    </xf>
    <xf numFmtId="41" fontId="18" fillId="0" borderId="1" xfId="72" applyNumberFormat="1" applyFont="1" applyFill="1" applyBorder="1">
      <alignment vertical="center"/>
    </xf>
    <xf numFmtId="41" fontId="40" fillId="0" borderId="1" xfId="97" applyNumberFormat="1" applyFont="1" applyFill="1" applyBorder="1" applyAlignment="1" applyProtection="1">
      <alignment horizontal="left" vertical="center" wrapText="1"/>
      <protection locked="0"/>
    </xf>
    <xf numFmtId="41" fontId="18" fillId="0" borderId="1" xfId="1" applyNumberFormat="1" applyFont="1" applyFill="1" applyBorder="1" applyAlignment="1">
      <alignment vertical="center"/>
    </xf>
    <xf numFmtId="41" fontId="39" fillId="0" borderId="1" xfId="1" applyNumberFormat="1" applyFont="1" applyFill="1" applyBorder="1" applyAlignment="1">
      <alignment horizontal="right" vertical="center"/>
    </xf>
    <xf numFmtId="41" fontId="38" fillId="0" borderId="1" xfId="72" applyNumberFormat="1" applyFont="1" applyFill="1" applyBorder="1">
      <alignment vertical="center"/>
    </xf>
    <xf numFmtId="41" fontId="18" fillId="0" borderId="9" xfId="72" applyNumberFormat="1" applyFont="1" applyFill="1" applyBorder="1">
      <alignment vertical="center"/>
    </xf>
    <xf numFmtId="41" fontId="0" fillId="0" borderId="1" xfId="72" applyNumberFormat="1" applyFont="1" applyFill="1" applyBorder="1">
      <alignment vertical="center"/>
    </xf>
    <xf numFmtId="41" fontId="4" fillId="0" borderId="1" xfId="72" applyNumberFormat="1" applyFill="1" applyBorder="1">
      <alignment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11" xfId="0" applyNumberFormat="1" applyFont="1" applyFill="1" applyBorder="1" applyAlignment="1">
      <alignment vertical="center"/>
    </xf>
    <xf numFmtId="41" fontId="9" fillId="0" borderId="1" xfId="1" applyNumberFormat="1" applyFont="1" applyFill="1" applyBorder="1">
      <alignment vertical="center"/>
    </xf>
    <xf numFmtId="41" fontId="21" fillId="0" borderId="1" xfId="1" applyNumberFormat="1" applyFont="1" applyFill="1" applyBorder="1">
      <alignment vertical="center"/>
    </xf>
    <xf numFmtId="41" fontId="21" fillId="0" borderId="0" xfId="70" applyNumberFormat="1" applyFont="1" applyFill="1" applyAlignment="1">
      <alignment horizontal="center" vertical="center"/>
    </xf>
    <xf numFmtId="41" fontId="0" fillId="0" borderId="0" xfId="70" applyNumberFormat="1" applyFont="1" applyFill="1" applyAlignment="1">
      <alignment horizontal="center" vertical="center"/>
    </xf>
    <xf numFmtId="41" fontId="0" fillId="0" borderId="0" xfId="70" applyNumberFormat="1" applyFont="1" applyFill="1" applyAlignment="1"/>
    <xf numFmtId="41" fontId="4" fillId="0" borderId="0" xfId="70" applyNumberFormat="1" applyFill="1" applyBorder="1">
      <alignment vertical="center"/>
    </xf>
    <xf numFmtId="41" fontId="5" fillId="0" borderId="0" xfId="70" applyNumberFormat="1" applyFont="1" applyFill="1" applyAlignment="1">
      <alignment horizontal="center" vertical="center"/>
    </xf>
    <xf numFmtId="41" fontId="41" fillId="0" borderId="0" xfId="70" applyNumberFormat="1" applyFont="1" applyFill="1" applyAlignment="1">
      <alignment horizontal="center" vertical="center"/>
    </xf>
    <xf numFmtId="41" fontId="29" fillId="0" borderId="0" xfId="70" applyNumberFormat="1" applyFont="1" applyFill="1" applyAlignment="1"/>
    <xf numFmtId="41" fontId="0" fillId="0" borderId="0" xfId="7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 applyProtection="1">
      <alignment vertical="center"/>
    </xf>
    <xf numFmtId="41" fontId="3" fillId="0" borderId="1" xfId="70" applyNumberFormat="1" applyFont="1" applyFill="1" applyBorder="1" applyAlignment="1"/>
    <xf numFmtId="41" fontId="5" fillId="0" borderId="1" xfId="123" applyNumberFormat="1" applyFont="1" applyFill="1" applyBorder="1" applyAlignment="1">
      <alignment vertical="center"/>
    </xf>
    <xf numFmtId="41" fontId="18" fillId="0" borderId="1" xfId="70" applyNumberFormat="1" applyFont="1" applyFill="1" applyBorder="1" applyAlignment="1">
      <alignment vertical="center"/>
    </xf>
    <xf numFmtId="41" fontId="19" fillId="0" borderId="1" xfId="70" applyNumberFormat="1" applyFont="1" applyFill="1" applyBorder="1" applyAlignment="1">
      <alignment vertical="center"/>
    </xf>
    <xf numFmtId="0" fontId="0" fillId="0" borderId="0" xfId="0" applyFill="1"/>
    <xf numFmtId="41" fontId="42" fillId="0" borderId="0" xfId="72" applyNumberFormat="1" applyFont="1" applyFill="1" applyAlignment="1">
      <alignment horizontal="right" vertical="center"/>
    </xf>
    <xf numFmtId="41" fontId="43" fillId="0" borderId="0" xfId="72" applyNumberFormat="1" applyFont="1" applyFill="1">
      <alignment vertical="center"/>
    </xf>
    <xf numFmtId="41" fontId="0" fillId="0" borderId="10" xfId="1" applyNumberFormat="1" applyFont="1" applyFill="1" applyBorder="1">
      <alignment vertical="center"/>
    </xf>
    <xf numFmtId="41" fontId="4" fillId="0" borderId="9" xfId="72" applyNumberFormat="1" applyFill="1" applyBorder="1">
      <alignment vertical="center"/>
    </xf>
    <xf numFmtId="41" fontId="4" fillId="0" borderId="11" xfId="72" applyNumberFormat="1" applyFill="1" applyBorder="1">
      <alignment vertical="center"/>
    </xf>
    <xf numFmtId="41" fontId="4" fillId="0" borderId="9" xfId="72" applyNumberFormat="1" applyFill="1" applyBorder="1" applyAlignment="1">
      <alignment vertical="center"/>
    </xf>
    <xf numFmtId="41" fontId="4" fillId="0" borderId="11" xfId="72" applyNumberFormat="1" applyFill="1" applyBorder="1" applyAlignment="1">
      <alignment vertical="center"/>
    </xf>
    <xf numFmtId="41" fontId="44" fillId="0" borderId="0" xfId="67" applyNumberFormat="1" applyFont="1" applyFill="1" applyAlignment="1">
      <alignment horizontal="center" vertical="center"/>
    </xf>
    <xf numFmtId="41" fontId="45" fillId="0" borderId="0" xfId="72" applyNumberFormat="1" applyFont="1" applyFill="1">
      <alignment vertical="center"/>
    </xf>
    <xf numFmtId="41" fontId="42" fillId="0" borderId="0" xfId="67" applyNumberFormat="1" applyFont="1" applyFill="1" applyBorder="1" applyAlignment="1">
      <alignment horizontal="right" vertical="center"/>
    </xf>
    <xf numFmtId="41" fontId="46" fillId="0" borderId="14" xfId="98" applyNumberFormat="1" applyFont="1" applyFill="1" applyBorder="1" applyAlignment="1" applyProtection="1">
      <alignment horizontal="center" vertical="center" wrapText="1"/>
      <protection locked="0"/>
    </xf>
    <xf numFmtId="41" fontId="43" fillId="0" borderId="15" xfId="72" applyNumberFormat="1" applyFont="1" applyFill="1" applyBorder="1" applyAlignment="1">
      <alignment horizontal="center" vertical="center" wrapText="1"/>
    </xf>
    <xf numFmtId="41" fontId="43" fillId="0" borderId="16" xfId="72" applyNumberFormat="1" applyFont="1" applyFill="1" applyBorder="1" applyAlignment="1">
      <alignment horizontal="center" vertical="center" wrapText="1"/>
    </xf>
    <xf numFmtId="41" fontId="46" fillId="0" borderId="8" xfId="98" applyNumberFormat="1" applyFont="1" applyFill="1" applyBorder="1" applyAlignment="1" applyProtection="1">
      <alignment horizontal="center" vertical="center" wrapText="1"/>
      <protection locked="0"/>
    </xf>
    <xf numFmtId="41" fontId="43" fillId="0" borderId="0" xfId="72" applyNumberFormat="1" applyFont="1" applyFill="1" applyBorder="1" applyAlignment="1">
      <alignment horizontal="center" vertical="center" wrapText="1"/>
    </xf>
    <xf numFmtId="41" fontId="43" fillId="0" borderId="17" xfId="72" applyNumberFormat="1" applyFont="1" applyFill="1" applyBorder="1" applyAlignment="1">
      <alignment horizontal="center" vertical="center" wrapText="1"/>
    </xf>
    <xf numFmtId="41" fontId="47" fillId="0" borderId="8" xfId="1" applyNumberFormat="1" applyFont="1" applyFill="1" applyBorder="1">
      <alignment vertical="center"/>
    </xf>
    <xf numFmtId="41" fontId="48" fillId="0" borderId="0" xfId="1" applyNumberFormat="1" applyFont="1" applyFill="1" applyBorder="1">
      <alignment vertical="center"/>
    </xf>
    <xf numFmtId="41" fontId="48" fillId="0" borderId="17" xfId="1" applyNumberFormat="1" applyFont="1" applyFill="1" applyBorder="1">
      <alignment vertical="center"/>
    </xf>
    <xf numFmtId="41" fontId="42" fillId="0" borderId="8" xfId="1" applyNumberFormat="1" applyFont="1" applyFill="1" applyBorder="1">
      <alignment vertical="center"/>
    </xf>
    <xf numFmtId="41" fontId="43" fillId="0" borderId="0" xfId="72" applyNumberFormat="1" applyFont="1" applyFill="1" applyBorder="1">
      <alignment vertical="center"/>
    </xf>
    <xf numFmtId="41" fontId="43" fillId="0" borderId="0" xfId="1" applyNumberFormat="1" applyFont="1" applyFill="1" applyBorder="1">
      <alignment vertical="center"/>
    </xf>
    <xf numFmtId="41" fontId="43" fillId="0" borderId="17" xfId="72" applyNumberFormat="1" applyFont="1" applyFill="1" applyBorder="1">
      <alignment vertical="center"/>
    </xf>
    <xf numFmtId="3" fontId="49" fillId="0" borderId="0" xfId="0" applyNumberFormat="1" applyFont="1" applyFill="1" applyBorder="1" applyAlignment="1" applyProtection="1">
      <alignment horizontal="right" vertical="center"/>
    </xf>
  </cellXfs>
  <cellStyles count="13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3232" xfId="49"/>
    <cellStyle name="百分比 2" xfId="50"/>
    <cellStyle name="百分比 3" xfId="51"/>
    <cellStyle name="百分比 4" xfId="52"/>
    <cellStyle name="标题 1 2" xfId="53"/>
    <cellStyle name="标题 2 2" xfId="54"/>
    <cellStyle name="标题 3 2" xfId="55"/>
    <cellStyle name="标题 4 2" xfId="56"/>
    <cellStyle name="标题 5" xfId="57"/>
    <cellStyle name="差 2" xfId="58"/>
    <cellStyle name="常规 10" xfId="59"/>
    <cellStyle name="常规 10 2" xfId="60"/>
    <cellStyle name="常规 11" xfId="61"/>
    <cellStyle name="常规 12" xfId="62"/>
    <cellStyle name="常规 13" xfId="63"/>
    <cellStyle name="常规 13 2" xfId="64"/>
    <cellStyle name="常规 14" xfId="65"/>
    <cellStyle name="常规 14 2" xfId="66"/>
    <cellStyle name="常规 2" xfId="67"/>
    <cellStyle name="常规 2 2" xfId="68"/>
    <cellStyle name="常规 2 2 2" xfId="69"/>
    <cellStyle name="常规 2 2 3" xfId="70"/>
    <cellStyle name="常规 2 3" xfId="71"/>
    <cellStyle name="常规 2 3 2" xfId="72"/>
    <cellStyle name="常规 2 4" xfId="73"/>
    <cellStyle name="常规 2 5" xfId="74"/>
    <cellStyle name="常规 2 6" xfId="75"/>
    <cellStyle name="常规 2 6 2" xfId="76"/>
    <cellStyle name="常规 2 7" xfId="77"/>
    <cellStyle name="常规 2 8" xfId="78"/>
    <cellStyle name="常规 2 9" xfId="79"/>
    <cellStyle name="常规 3" xfId="80"/>
    <cellStyle name="常规 3 2" xfId="81"/>
    <cellStyle name="常规 3 2 2" xfId="82"/>
    <cellStyle name="常规 3 3" xfId="83"/>
    <cellStyle name="常规 3 4" xfId="84"/>
    <cellStyle name="常规 3 5" xfId="85"/>
    <cellStyle name="常规 4" xfId="86"/>
    <cellStyle name="常规 4 2" xfId="87"/>
    <cellStyle name="常规 4 2 2" xfId="88"/>
    <cellStyle name="常规 4 2 3" xfId="89"/>
    <cellStyle name="常规 4 3" xfId="90"/>
    <cellStyle name="常规 46" xfId="91"/>
    <cellStyle name="常规 5" xfId="92"/>
    <cellStyle name="常规 6" xfId="93"/>
    <cellStyle name="常规 6 2" xfId="94"/>
    <cellStyle name="常规 7" xfId="95"/>
    <cellStyle name="常规 8" xfId="96"/>
    <cellStyle name="常规 9" xfId="97"/>
    <cellStyle name="常规_2007人代会数据 2" xfId="98"/>
    <cellStyle name="好 2" xfId="99"/>
    <cellStyle name="汇总 2" xfId="100"/>
    <cellStyle name="计算 2" xfId="101"/>
    <cellStyle name="检查单元格 2" xfId="102"/>
    <cellStyle name="解释性文本 2" xfId="103"/>
    <cellStyle name="警告文本 2" xfId="104"/>
    <cellStyle name="链接单元格 2" xfId="105"/>
    <cellStyle name="千位分隔 2" xfId="106"/>
    <cellStyle name="千位分隔 2 2" xfId="107"/>
    <cellStyle name="千位分隔 2 2 2" xfId="108"/>
    <cellStyle name="千位分隔 2 3" xfId="109"/>
    <cellStyle name="千位分隔 2 3 2 2 2" xfId="110"/>
    <cellStyle name="千位分隔 2 3 2 2 2 2" xfId="111"/>
    <cellStyle name="千位分隔 2 3 2 2 2 3" xfId="112"/>
    <cellStyle name="千位分隔 2 4 2" xfId="113"/>
    <cellStyle name="千位分隔 3" xfId="114"/>
    <cellStyle name="千位分隔 3 2" xfId="115"/>
    <cellStyle name="千位分隔 3 3" xfId="116"/>
    <cellStyle name="千位分隔 4" xfId="117"/>
    <cellStyle name="千位分隔 4 2" xfId="118"/>
    <cellStyle name="千位分隔 5" xfId="119"/>
    <cellStyle name="千位分隔 5 2" xfId="120"/>
    <cellStyle name="千位分隔[0] 2" xfId="121"/>
    <cellStyle name="千位分隔[0] 3" xfId="122"/>
    <cellStyle name="千位分隔[0] 3 2" xfId="123"/>
    <cellStyle name="千位分隔[0] 4" xfId="124"/>
    <cellStyle name="千位分隔[0] 5" xfId="125"/>
    <cellStyle name="千位分隔[0] 6" xfId="126"/>
    <cellStyle name="千位分隔[0] 6 2" xfId="127"/>
    <cellStyle name="千位分隔[0] 7" xfId="128"/>
    <cellStyle name="适中 2" xfId="129"/>
    <cellStyle name="输出 2" xfId="130"/>
    <cellStyle name="输入 2" xfId="131"/>
    <cellStyle name="样式 1" xfId="132"/>
    <cellStyle name="注释 2" xfId="13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12289;important\4&#12289;&#21382;&#24180;&#24635;&#20915;&#31639;&#25968;&#25454;\2022&#24180;&#24230;&#20016;&#37117;&#24635;&#20915;&#31639;&#24405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  <sheetName val="sheet6"/>
      <sheetName val="L07附表"/>
      <sheetName val="L13附表"/>
      <sheetName val="L25"/>
      <sheetName val="L26"/>
      <sheetName val="L27"/>
      <sheetName val="资金结算单"/>
      <sheetName val="资金超短收审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2022年度丰都县一般公共预算支出决算功能分类录入表</v>
          </cell>
        </row>
        <row r="2">
          <cell r="A2" t="str">
            <v>录入02表</v>
          </cell>
        </row>
        <row r="3">
          <cell r="A3" t="str">
            <v>单位：万元</v>
          </cell>
        </row>
        <row r="4">
          <cell r="A4" t="str">
            <v>科目编码</v>
          </cell>
          <cell r="B4" t="str">
            <v>科目名称</v>
          </cell>
          <cell r="C4" t="str">
            <v>决算数</v>
          </cell>
        </row>
        <row r="5">
          <cell r="B5" t="str">
            <v>一般公共预算支出</v>
          </cell>
          <cell r="C5">
            <v>652237</v>
          </cell>
        </row>
        <row r="6">
          <cell r="A6">
            <v>201</v>
          </cell>
          <cell r="B6" t="str">
            <v>一般公共服务支出</v>
          </cell>
          <cell r="C6">
            <v>56219</v>
          </cell>
        </row>
        <row r="7">
          <cell r="A7">
            <v>20101</v>
          </cell>
          <cell r="B7" t="str">
            <v>人大事务</v>
          </cell>
          <cell r="C7">
            <v>1513</v>
          </cell>
        </row>
        <row r="8">
          <cell r="A8">
            <v>2010101</v>
          </cell>
          <cell r="B8" t="str">
            <v>行政运行</v>
          </cell>
          <cell r="C8">
            <v>1027</v>
          </cell>
        </row>
        <row r="9">
          <cell r="A9">
            <v>2010102</v>
          </cell>
          <cell r="B9" t="str">
            <v>一般行政管理事务</v>
          </cell>
          <cell r="C9">
            <v>0</v>
          </cell>
        </row>
        <row r="10">
          <cell r="A10">
            <v>2010103</v>
          </cell>
          <cell r="B10" t="str">
            <v>机关服务</v>
          </cell>
          <cell r="C10">
            <v>0</v>
          </cell>
        </row>
        <row r="11">
          <cell r="A11">
            <v>2010104</v>
          </cell>
          <cell r="B11" t="str">
            <v>人大会议</v>
          </cell>
          <cell r="C11">
            <v>158</v>
          </cell>
        </row>
        <row r="12">
          <cell r="A12">
            <v>2010105</v>
          </cell>
          <cell r="B12" t="str">
            <v>人大立法</v>
          </cell>
          <cell r="C12">
            <v>0</v>
          </cell>
        </row>
        <row r="13">
          <cell r="A13">
            <v>2010106</v>
          </cell>
          <cell r="B13" t="str">
            <v>人大监督</v>
          </cell>
          <cell r="C13">
            <v>0</v>
          </cell>
        </row>
        <row r="14">
          <cell r="A14">
            <v>2010107</v>
          </cell>
          <cell r="B14" t="str">
            <v>人大代表履职能力提升</v>
          </cell>
          <cell r="C14">
            <v>1</v>
          </cell>
        </row>
        <row r="15">
          <cell r="A15">
            <v>2010108</v>
          </cell>
          <cell r="B15" t="str">
            <v>代表工作</v>
          </cell>
          <cell r="C15">
            <v>84</v>
          </cell>
        </row>
        <row r="16">
          <cell r="A16">
            <v>2010109</v>
          </cell>
          <cell r="B16" t="str">
            <v>人大信访工作</v>
          </cell>
          <cell r="C16">
            <v>0</v>
          </cell>
        </row>
        <row r="17">
          <cell r="A17">
            <v>2010150</v>
          </cell>
          <cell r="B17" t="str">
            <v>事业运行</v>
          </cell>
          <cell r="C17">
            <v>35</v>
          </cell>
        </row>
        <row r="18">
          <cell r="A18">
            <v>2010199</v>
          </cell>
          <cell r="B18" t="str">
            <v>其他人大事务支出</v>
          </cell>
          <cell r="C18">
            <v>208</v>
          </cell>
        </row>
        <row r="19">
          <cell r="A19">
            <v>20102</v>
          </cell>
          <cell r="B19" t="str">
            <v>政协事务</v>
          </cell>
          <cell r="C19">
            <v>1019</v>
          </cell>
        </row>
        <row r="20">
          <cell r="A20">
            <v>2010201</v>
          </cell>
          <cell r="B20" t="str">
            <v>行政运行</v>
          </cell>
          <cell r="C20">
            <v>798</v>
          </cell>
        </row>
        <row r="21">
          <cell r="A21">
            <v>2010202</v>
          </cell>
          <cell r="B21" t="str">
            <v>一般行政管理事务</v>
          </cell>
          <cell r="C21">
            <v>0</v>
          </cell>
        </row>
        <row r="22">
          <cell r="A22">
            <v>2010203</v>
          </cell>
          <cell r="B22" t="str">
            <v>机关服务</v>
          </cell>
          <cell r="C22">
            <v>0</v>
          </cell>
        </row>
        <row r="23">
          <cell r="A23">
            <v>2010204</v>
          </cell>
          <cell r="B23" t="str">
            <v>政协会议</v>
          </cell>
          <cell r="C23">
            <v>60</v>
          </cell>
        </row>
        <row r="24">
          <cell r="A24">
            <v>2010205</v>
          </cell>
          <cell r="B24" t="str">
            <v>委员视察</v>
          </cell>
          <cell r="C24">
            <v>37</v>
          </cell>
        </row>
        <row r="25">
          <cell r="A25">
            <v>2010206</v>
          </cell>
          <cell r="B25" t="str">
            <v>参政议政</v>
          </cell>
          <cell r="C25">
            <v>0</v>
          </cell>
        </row>
        <row r="26">
          <cell r="A26">
            <v>2010250</v>
          </cell>
          <cell r="B26" t="str">
            <v>事业运行</v>
          </cell>
          <cell r="C26">
            <v>40</v>
          </cell>
        </row>
        <row r="27">
          <cell r="A27">
            <v>2010299</v>
          </cell>
          <cell r="B27" t="str">
            <v>其他政协事务支出</v>
          </cell>
          <cell r="C27">
            <v>84</v>
          </cell>
        </row>
        <row r="28">
          <cell r="A28">
            <v>20103</v>
          </cell>
          <cell r="B28" t="str">
            <v>政府办公厅(室)及相关机构事务</v>
          </cell>
          <cell r="C28">
            <v>31654</v>
          </cell>
        </row>
        <row r="29">
          <cell r="A29">
            <v>2010301</v>
          </cell>
          <cell r="B29" t="str">
            <v>行政运行</v>
          </cell>
          <cell r="C29">
            <v>27048</v>
          </cell>
        </row>
        <row r="30">
          <cell r="A30">
            <v>2010302</v>
          </cell>
          <cell r="B30" t="str">
            <v>一般行政管理事务</v>
          </cell>
          <cell r="C30">
            <v>0</v>
          </cell>
        </row>
        <row r="31">
          <cell r="A31">
            <v>2010303</v>
          </cell>
          <cell r="B31" t="str">
            <v>机关服务</v>
          </cell>
          <cell r="C31">
            <v>0</v>
          </cell>
        </row>
        <row r="32">
          <cell r="A32">
            <v>2010304</v>
          </cell>
          <cell r="B32" t="str">
            <v>专项服务</v>
          </cell>
          <cell r="C32">
            <v>0</v>
          </cell>
        </row>
        <row r="33">
          <cell r="A33">
            <v>2010305</v>
          </cell>
          <cell r="B33" t="str">
            <v>专项业务及机关事务管理</v>
          </cell>
          <cell r="C33">
            <v>0</v>
          </cell>
        </row>
        <row r="34">
          <cell r="A34">
            <v>2010306</v>
          </cell>
          <cell r="B34" t="str">
            <v>政务公开审批</v>
          </cell>
          <cell r="C34">
            <v>225</v>
          </cell>
        </row>
        <row r="35">
          <cell r="A35">
            <v>2010308</v>
          </cell>
          <cell r="B35" t="str">
            <v>信访事务</v>
          </cell>
          <cell r="C35">
            <v>766</v>
          </cell>
        </row>
        <row r="36">
          <cell r="A36">
            <v>2010309</v>
          </cell>
          <cell r="B36" t="str">
            <v>参事事务</v>
          </cell>
          <cell r="C36">
            <v>0</v>
          </cell>
        </row>
        <row r="37">
          <cell r="A37">
            <v>2010350</v>
          </cell>
          <cell r="B37" t="str">
            <v>事业运行</v>
          </cell>
          <cell r="C37">
            <v>324</v>
          </cell>
        </row>
        <row r="38">
          <cell r="A38">
            <v>2010399</v>
          </cell>
          <cell r="B38" t="str">
            <v>其他政府办公厅(室)及相关机构事务支出</v>
          </cell>
          <cell r="C38">
            <v>3291</v>
          </cell>
        </row>
        <row r="39">
          <cell r="A39">
            <v>20104</v>
          </cell>
          <cell r="B39" t="str">
            <v>发展与改革事务</v>
          </cell>
          <cell r="C39">
            <v>1594</v>
          </cell>
        </row>
        <row r="40">
          <cell r="A40">
            <v>2010401</v>
          </cell>
          <cell r="B40" t="str">
            <v>行政运行</v>
          </cell>
          <cell r="C40">
            <v>759</v>
          </cell>
        </row>
        <row r="41">
          <cell r="A41">
            <v>2010402</v>
          </cell>
          <cell r="B41" t="str">
            <v>一般行政管理事务</v>
          </cell>
          <cell r="C41">
            <v>0</v>
          </cell>
        </row>
        <row r="42">
          <cell r="A42">
            <v>2010403</v>
          </cell>
          <cell r="B42" t="str">
            <v>机关服务</v>
          </cell>
          <cell r="C42">
            <v>0</v>
          </cell>
        </row>
        <row r="43">
          <cell r="A43">
            <v>2010404</v>
          </cell>
          <cell r="B43" t="str">
            <v>战略规划与实施</v>
          </cell>
          <cell r="C43">
            <v>0</v>
          </cell>
        </row>
        <row r="44">
          <cell r="A44">
            <v>2010405</v>
          </cell>
          <cell r="B44" t="str">
            <v>日常经济运行调节</v>
          </cell>
          <cell r="C44">
            <v>0</v>
          </cell>
        </row>
        <row r="45">
          <cell r="A45">
            <v>2010406</v>
          </cell>
          <cell r="B45" t="str">
            <v>社会事业发展规划</v>
          </cell>
          <cell r="C45">
            <v>8</v>
          </cell>
        </row>
        <row r="46">
          <cell r="A46">
            <v>2010407</v>
          </cell>
          <cell r="B46" t="str">
            <v>经济体制改革研究</v>
          </cell>
          <cell r="C46">
            <v>0</v>
          </cell>
        </row>
        <row r="47">
          <cell r="A47">
            <v>2010408</v>
          </cell>
          <cell r="B47" t="str">
            <v>物价管理</v>
          </cell>
          <cell r="C47">
            <v>6</v>
          </cell>
        </row>
        <row r="48">
          <cell r="A48">
            <v>2010450</v>
          </cell>
          <cell r="B48" t="str">
            <v>事业运行</v>
          </cell>
          <cell r="C48">
            <v>110</v>
          </cell>
        </row>
        <row r="49">
          <cell r="A49">
            <v>2010499</v>
          </cell>
          <cell r="B49" t="str">
            <v>其他发展与改革事务支出</v>
          </cell>
          <cell r="C49">
            <v>711</v>
          </cell>
        </row>
        <row r="50">
          <cell r="A50">
            <v>20105</v>
          </cell>
          <cell r="B50" t="str">
            <v>统计信息事务</v>
          </cell>
          <cell r="C50">
            <v>348</v>
          </cell>
        </row>
        <row r="51">
          <cell r="A51">
            <v>2010501</v>
          </cell>
          <cell r="B51" t="str">
            <v>行政运行</v>
          </cell>
          <cell r="C51">
            <v>298</v>
          </cell>
        </row>
        <row r="52">
          <cell r="A52">
            <v>2010502</v>
          </cell>
          <cell r="B52" t="str">
            <v>一般行政管理事务</v>
          </cell>
          <cell r="C52">
            <v>0</v>
          </cell>
        </row>
        <row r="53">
          <cell r="A53">
            <v>2010503</v>
          </cell>
          <cell r="B53" t="str">
            <v>机关服务</v>
          </cell>
          <cell r="C53">
            <v>0</v>
          </cell>
        </row>
        <row r="54">
          <cell r="A54">
            <v>2010504</v>
          </cell>
          <cell r="B54" t="str">
            <v>信息事务</v>
          </cell>
          <cell r="C54">
            <v>0</v>
          </cell>
        </row>
        <row r="55">
          <cell r="A55">
            <v>2010505</v>
          </cell>
          <cell r="B55" t="str">
            <v>专项统计业务</v>
          </cell>
          <cell r="C55">
            <v>0</v>
          </cell>
        </row>
        <row r="56">
          <cell r="A56">
            <v>2010506</v>
          </cell>
          <cell r="B56" t="str">
            <v>统计管理</v>
          </cell>
          <cell r="C56">
            <v>16</v>
          </cell>
        </row>
        <row r="57">
          <cell r="A57">
            <v>2010507</v>
          </cell>
          <cell r="B57" t="str">
            <v>专项普查活动</v>
          </cell>
          <cell r="C57">
            <v>0</v>
          </cell>
        </row>
        <row r="58">
          <cell r="A58">
            <v>2010508</v>
          </cell>
          <cell r="B58" t="str">
            <v>统计抽样调查</v>
          </cell>
          <cell r="C58">
            <v>0</v>
          </cell>
        </row>
        <row r="59">
          <cell r="A59">
            <v>2010550</v>
          </cell>
          <cell r="B59" t="str">
            <v>事业运行</v>
          </cell>
          <cell r="C59">
            <v>31</v>
          </cell>
        </row>
        <row r="60">
          <cell r="A60">
            <v>2010599</v>
          </cell>
          <cell r="B60" t="str">
            <v>其他统计信息事务支出</v>
          </cell>
          <cell r="C60">
            <v>3</v>
          </cell>
        </row>
        <row r="61">
          <cell r="A61">
            <v>20106</v>
          </cell>
          <cell r="B61" t="str">
            <v>财政事务</v>
          </cell>
          <cell r="C61">
            <v>3063</v>
          </cell>
        </row>
        <row r="62">
          <cell r="A62">
            <v>2010601</v>
          </cell>
          <cell r="B62" t="str">
            <v>行政运行</v>
          </cell>
          <cell r="C62">
            <v>1579</v>
          </cell>
        </row>
        <row r="63">
          <cell r="A63">
            <v>2010602</v>
          </cell>
          <cell r="B63" t="str">
            <v>一般行政管理事务</v>
          </cell>
          <cell r="C63">
            <v>0</v>
          </cell>
        </row>
        <row r="64">
          <cell r="A64">
            <v>2010603</v>
          </cell>
          <cell r="B64" t="str">
            <v>机关服务</v>
          </cell>
          <cell r="C64">
            <v>0</v>
          </cell>
        </row>
        <row r="65">
          <cell r="A65">
            <v>2010604</v>
          </cell>
          <cell r="B65" t="str">
            <v>预算改革业务</v>
          </cell>
          <cell r="C65">
            <v>0</v>
          </cell>
        </row>
        <row r="66">
          <cell r="A66">
            <v>2010605</v>
          </cell>
          <cell r="B66" t="str">
            <v>财政国库业务</v>
          </cell>
          <cell r="C66">
            <v>0</v>
          </cell>
        </row>
        <row r="67">
          <cell r="A67">
            <v>2010606</v>
          </cell>
          <cell r="B67" t="str">
            <v>财政监察</v>
          </cell>
          <cell r="C67">
            <v>0</v>
          </cell>
        </row>
        <row r="68">
          <cell r="A68">
            <v>2010607</v>
          </cell>
          <cell r="B68" t="str">
            <v>信息化建设</v>
          </cell>
          <cell r="C68">
            <v>184</v>
          </cell>
        </row>
        <row r="69">
          <cell r="A69">
            <v>2010608</v>
          </cell>
          <cell r="B69" t="str">
            <v>财政委托业务支出</v>
          </cell>
          <cell r="C69">
            <v>926</v>
          </cell>
        </row>
        <row r="70">
          <cell r="A70">
            <v>2010650</v>
          </cell>
          <cell r="B70" t="str">
            <v>事业运行</v>
          </cell>
          <cell r="C70">
            <v>142</v>
          </cell>
        </row>
        <row r="71">
          <cell r="A71">
            <v>2010699</v>
          </cell>
          <cell r="B71" t="str">
            <v>其他财政事务支出</v>
          </cell>
          <cell r="C71">
            <v>232</v>
          </cell>
        </row>
        <row r="72">
          <cell r="A72">
            <v>20107</v>
          </cell>
          <cell r="B72" t="str">
            <v>税收事务</v>
          </cell>
          <cell r="C72">
            <v>979</v>
          </cell>
        </row>
        <row r="73">
          <cell r="A73">
            <v>2010701</v>
          </cell>
          <cell r="B73" t="str">
            <v>行政运行</v>
          </cell>
          <cell r="C73">
            <v>370</v>
          </cell>
        </row>
        <row r="74">
          <cell r="A74">
            <v>2010702</v>
          </cell>
          <cell r="B74" t="str">
            <v>一般行政管理事务</v>
          </cell>
          <cell r="C74">
            <v>0</v>
          </cell>
        </row>
        <row r="75">
          <cell r="A75">
            <v>2010703</v>
          </cell>
          <cell r="B75" t="str">
            <v>机关服务</v>
          </cell>
          <cell r="C75">
            <v>0</v>
          </cell>
        </row>
        <row r="76">
          <cell r="A76">
            <v>2010709</v>
          </cell>
          <cell r="B76" t="str">
            <v>信息化建设</v>
          </cell>
          <cell r="C76">
            <v>0</v>
          </cell>
        </row>
        <row r="77">
          <cell r="A77">
            <v>2010710</v>
          </cell>
          <cell r="B77" t="str">
            <v>税收业务</v>
          </cell>
          <cell r="C77">
            <v>0</v>
          </cell>
        </row>
        <row r="78">
          <cell r="A78">
            <v>2010750</v>
          </cell>
          <cell r="B78" t="str">
            <v>事业运行</v>
          </cell>
          <cell r="C78">
            <v>0</v>
          </cell>
        </row>
        <row r="79">
          <cell r="A79">
            <v>2010799</v>
          </cell>
          <cell r="B79" t="str">
            <v>其他税收事务支出</v>
          </cell>
          <cell r="C79">
            <v>609</v>
          </cell>
        </row>
        <row r="80">
          <cell r="A80">
            <v>20108</v>
          </cell>
          <cell r="B80" t="str">
            <v>审计事务</v>
          </cell>
          <cell r="C80">
            <v>200</v>
          </cell>
        </row>
        <row r="81">
          <cell r="A81">
            <v>2010801</v>
          </cell>
          <cell r="B81" t="str">
            <v>行政运行</v>
          </cell>
          <cell r="C81">
            <v>0</v>
          </cell>
        </row>
        <row r="82">
          <cell r="A82">
            <v>2010802</v>
          </cell>
          <cell r="B82" t="str">
            <v>一般行政管理事务</v>
          </cell>
          <cell r="C82">
            <v>0</v>
          </cell>
        </row>
        <row r="83">
          <cell r="A83">
            <v>2010803</v>
          </cell>
          <cell r="B83" t="str">
            <v>机关服务</v>
          </cell>
          <cell r="C83">
            <v>0</v>
          </cell>
        </row>
        <row r="84">
          <cell r="A84">
            <v>2010804</v>
          </cell>
          <cell r="B84" t="str">
            <v>审计业务</v>
          </cell>
          <cell r="C84">
            <v>200</v>
          </cell>
        </row>
        <row r="85">
          <cell r="A85">
            <v>2010805</v>
          </cell>
          <cell r="B85" t="str">
            <v>审计管理</v>
          </cell>
          <cell r="C85">
            <v>0</v>
          </cell>
        </row>
        <row r="86">
          <cell r="A86">
            <v>2010806</v>
          </cell>
          <cell r="B86" t="str">
            <v>信息化建设</v>
          </cell>
          <cell r="C86">
            <v>0</v>
          </cell>
        </row>
        <row r="87">
          <cell r="A87">
            <v>2010850</v>
          </cell>
          <cell r="B87" t="str">
            <v>事业运行</v>
          </cell>
          <cell r="C87">
            <v>0</v>
          </cell>
        </row>
        <row r="88">
          <cell r="A88">
            <v>2010899</v>
          </cell>
          <cell r="B88" t="str">
            <v>其他审计事务支出</v>
          </cell>
          <cell r="C88">
            <v>0</v>
          </cell>
        </row>
        <row r="89">
          <cell r="A89">
            <v>20109</v>
          </cell>
          <cell r="B89" t="str">
            <v>海关事务</v>
          </cell>
          <cell r="C89">
            <v>0</v>
          </cell>
        </row>
        <row r="90">
          <cell r="A90">
            <v>2010901</v>
          </cell>
          <cell r="B90" t="str">
            <v>行政运行</v>
          </cell>
          <cell r="C90">
            <v>0</v>
          </cell>
        </row>
        <row r="91">
          <cell r="A91">
            <v>2010902</v>
          </cell>
          <cell r="B91" t="str">
            <v>一般行政管理事务</v>
          </cell>
          <cell r="C91">
            <v>0</v>
          </cell>
        </row>
        <row r="92">
          <cell r="A92">
            <v>2010903</v>
          </cell>
          <cell r="B92" t="str">
            <v>机关服务</v>
          </cell>
          <cell r="C92">
            <v>0</v>
          </cell>
        </row>
        <row r="93">
          <cell r="A93">
            <v>2010905</v>
          </cell>
          <cell r="B93" t="str">
            <v>缉私办案</v>
          </cell>
          <cell r="C93">
            <v>0</v>
          </cell>
        </row>
        <row r="94">
          <cell r="A94">
            <v>2010907</v>
          </cell>
          <cell r="B94" t="str">
            <v>口岸管理</v>
          </cell>
          <cell r="C94">
            <v>0</v>
          </cell>
        </row>
        <row r="95">
          <cell r="A95">
            <v>2010908</v>
          </cell>
          <cell r="B95" t="str">
            <v>信息化建设</v>
          </cell>
          <cell r="C95">
            <v>0</v>
          </cell>
        </row>
        <row r="96">
          <cell r="A96">
            <v>2010909</v>
          </cell>
          <cell r="B96" t="str">
            <v>海关关务</v>
          </cell>
          <cell r="C96">
            <v>0</v>
          </cell>
        </row>
        <row r="97">
          <cell r="A97">
            <v>2010910</v>
          </cell>
          <cell r="B97" t="str">
            <v>关税征管</v>
          </cell>
          <cell r="C97">
            <v>0</v>
          </cell>
        </row>
        <row r="98">
          <cell r="A98">
            <v>2010911</v>
          </cell>
          <cell r="B98" t="str">
            <v>海关监管</v>
          </cell>
          <cell r="C98">
            <v>0</v>
          </cell>
        </row>
        <row r="99">
          <cell r="A99">
            <v>2010912</v>
          </cell>
          <cell r="B99" t="str">
            <v>检验检疫</v>
          </cell>
          <cell r="C99">
            <v>0</v>
          </cell>
        </row>
        <row r="100">
          <cell r="A100">
            <v>2010950</v>
          </cell>
          <cell r="B100" t="str">
            <v>事业运行</v>
          </cell>
          <cell r="C100">
            <v>0</v>
          </cell>
        </row>
        <row r="101">
          <cell r="A101">
            <v>2010999</v>
          </cell>
          <cell r="B101" t="str">
            <v>其他海关事务支出</v>
          </cell>
          <cell r="C101">
            <v>0</v>
          </cell>
        </row>
        <row r="102">
          <cell r="A102">
            <v>20111</v>
          </cell>
          <cell r="B102" t="str">
            <v>纪检监察事务</v>
          </cell>
          <cell r="C102">
            <v>2924</v>
          </cell>
        </row>
        <row r="103">
          <cell r="A103">
            <v>2011101</v>
          </cell>
          <cell r="B103" t="str">
            <v>行政运行</v>
          </cell>
          <cell r="C103">
            <v>2442</v>
          </cell>
        </row>
        <row r="104">
          <cell r="A104">
            <v>2011102</v>
          </cell>
          <cell r="B104" t="str">
            <v>一般行政管理事务</v>
          </cell>
          <cell r="C104">
            <v>0</v>
          </cell>
        </row>
        <row r="105">
          <cell r="A105">
            <v>2011103</v>
          </cell>
          <cell r="B105" t="str">
            <v>机关服务</v>
          </cell>
          <cell r="C105">
            <v>0</v>
          </cell>
        </row>
        <row r="106">
          <cell r="A106">
            <v>2011104</v>
          </cell>
          <cell r="B106" t="str">
            <v>大案要案查处</v>
          </cell>
          <cell r="C106">
            <v>0</v>
          </cell>
        </row>
        <row r="107">
          <cell r="A107">
            <v>2011105</v>
          </cell>
          <cell r="B107" t="str">
            <v>派驻派出机构</v>
          </cell>
          <cell r="C107">
            <v>0</v>
          </cell>
        </row>
        <row r="108">
          <cell r="A108">
            <v>2011106</v>
          </cell>
          <cell r="B108" t="str">
            <v>巡视工作</v>
          </cell>
          <cell r="C108">
            <v>0</v>
          </cell>
        </row>
        <row r="109">
          <cell r="A109">
            <v>2011150</v>
          </cell>
          <cell r="B109" t="str">
            <v>事业运行</v>
          </cell>
          <cell r="C109">
            <v>178</v>
          </cell>
        </row>
        <row r="110">
          <cell r="A110">
            <v>2011199</v>
          </cell>
          <cell r="B110" t="str">
            <v>其他纪检监察事务支出</v>
          </cell>
          <cell r="C110">
            <v>304</v>
          </cell>
        </row>
        <row r="111">
          <cell r="A111">
            <v>20113</v>
          </cell>
          <cell r="B111" t="str">
            <v>商贸事务</v>
          </cell>
          <cell r="C111">
            <v>2541</v>
          </cell>
        </row>
        <row r="112">
          <cell r="A112">
            <v>2011301</v>
          </cell>
          <cell r="B112" t="str">
            <v>行政运行</v>
          </cell>
          <cell r="C112">
            <v>1108</v>
          </cell>
        </row>
        <row r="113">
          <cell r="A113">
            <v>2011302</v>
          </cell>
          <cell r="B113" t="str">
            <v>一般行政管理事务</v>
          </cell>
          <cell r="C113">
            <v>0</v>
          </cell>
        </row>
        <row r="114">
          <cell r="A114">
            <v>2011303</v>
          </cell>
          <cell r="B114" t="str">
            <v>机关服务</v>
          </cell>
          <cell r="C114">
            <v>0</v>
          </cell>
        </row>
        <row r="115">
          <cell r="A115">
            <v>2011304</v>
          </cell>
          <cell r="B115" t="str">
            <v>对外贸易管理</v>
          </cell>
          <cell r="C115">
            <v>0</v>
          </cell>
        </row>
        <row r="116">
          <cell r="A116">
            <v>2011305</v>
          </cell>
          <cell r="B116" t="str">
            <v>国际经济合作</v>
          </cell>
          <cell r="C116">
            <v>0</v>
          </cell>
        </row>
        <row r="117">
          <cell r="A117">
            <v>2011306</v>
          </cell>
          <cell r="B117" t="str">
            <v>外资管理</v>
          </cell>
          <cell r="C117">
            <v>0</v>
          </cell>
        </row>
        <row r="118">
          <cell r="A118">
            <v>2011307</v>
          </cell>
          <cell r="B118" t="str">
            <v>国内贸易管理</v>
          </cell>
          <cell r="C118">
            <v>0</v>
          </cell>
        </row>
        <row r="119">
          <cell r="A119">
            <v>2011308</v>
          </cell>
          <cell r="B119" t="str">
            <v>招商引资</v>
          </cell>
          <cell r="C119">
            <v>295</v>
          </cell>
        </row>
        <row r="120">
          <cell r="A120">
            <v>2011350</v>
          </cell>
          <cell r="B120" t="str">
            <v>事业运行</v>
          </cell>
          <cell r="C120">
            <v>228</v>
          </cell>
        </row>
        <row r="121">
          <cell r="A121">
            <v>2011399</v>
          </cell>
          <cell r="B121" t="str">
            <v>其他商贸事务支出</v>
          </cell>
          <cell r="C121">
            <v>910</v>
          </cell>
        </row>
        <row r="122">
          <cell r="A122">
            <v>20114</v>
          </cell>
          <cell r="B122" t="str">
            <v>知识产权事务</v>
          </cell>
          <cell r="C122">
            <v>0</v>
          </cell>
        </row>
        <row r="123">
          <cell r="A123">
            <v>2011401</v>
          </cell>
          <cell r="B123" t="str">
            <v>行政运行</v>
          </cell>
          <cell r="C123">
            <v>0</v>
          </cell>
        </row>
        <row r="124">
          <cell r="A124">
            <v>2011402</v>
          </cell>
          <cell r="B124" t="str">
            <v>一般行政管理事务</v>
          </cell>
          <cell r="C124">
            <v>0</v>
          </cell>
        </row>
        <row r="125">
          <cell r="A125">
            <v>2011403</v>
          </cell>
          <cell r="B125" t="str">
            <v>机关服务</v>
          </cell>
          <cell r="C125">
            <v>0</v>
          </cell>
        </row>
        <row r="126">
          <cell r="A126">
            <v>2011404</v>
          </cell>
          <cell r="B126" t="str">
            <v>专利审批</v>
          </cell>
          <cell r="C126">
            <v>0</v>
          </cell>
        </row>
        <row r="127">
          <cell r="A127">
            <v>2011405</v>
          </cell>
          <cell r="B127" t="str">
            <v>知识产权战略和规划</v>
          </cell>
          <cell r="C127">
            <v>0</v>
          </cell>
        </row>
        <row r="128">
          <cell r="A128">
            <v>2011408</v>
          </cell>
          <cell r="B128" t="str">
            <v>国际合作与交流</v>
          </cell>
          <cell r="C128">
            <v>0</v>
          </cell>
        </row>
        <row r="129">
          <cell r="A129">
            <v>2011409</v>
          </cell>
          <cell r="B129" t="str">
            <v>知识产权宏观管理</v>
          </cell>
          <cell r="C129">
            <v>0</v>
          </cell>
        </row>
        <row r="130">
          <cell r="A130">
            <v>2011410</v>
          </cell>
          <cell r="B130" t="str">
            <v>商标管理</v>
          </cell>
          <cell r="C130">
            <v>0</v>
          </cell>
        </row>
        <row r="131">
          <cell r="A131">
            <v>2011411</v>
          </cell>
          <cell r="B131" t="str">
            <v>原产地地理标志管理</v>
          </cell>
          <cell r="C131">
            <v>0</v>
          </cell>
        </row>
        <row r="132">
          <cell r="A132">
            <v>2011450</v>
          </cell>
          <cell r="B132" t="str">
            <v>事业运行</v>
          </cell>
          <cell r="C132">
            <v>0</v>
          </cell>
        </row>
        <row r="133">
          <cell r="A133">
            <v>2011499</v>
          </cell>
          <cell r="B133" t="str">
            <v>其他知识产权事务支出</v>
          </cell>
          <cell r="C133">
            <v>0</v>
          </cell>
        </row>
        <row r="134">
          <cell r="A134">
            <v>20123</v>
          </cell>
          <cell r="B134" t="str">
            <v>民族事务</v>
          </cell>
          <cell r="C134">
            <v>0</v>
          </cell>
        </row>
        <row r="135">
          <cell r="A135">
            <v>2012301</v>
          </cell>
          <cell r="B135" t="str">
            <v>行政运行</v>
          </cell>
          <cell r="C135">
            <v>0</v>
          </cell>
        </row>
        <row r="136">
          <cell r="A136">
            <v>2012302</v>
          </cell>
          <cell r="B136" t="str">
            <v>一般行政管理事务</v>
          </cell>
          <cell r="C136">
            <v>0</v>
          </cell>
        </row>
        <row r="137">
          <cell r="A137">
            <v>2012303</v>
          </cell>
          <cell r="B137" t="str">
            <v>机关服务</v>
          </cell>
          <cell r="C137">
            <v>0</v>
          </cell>
        </row>
        <row r="138">
          <cell r="A138">
            <v>2012304</v>
          </cell>
          <cell r="B138" t="str">
            <v>民族工作专项</v>
          </cell>
          <cell r="C138">
            <v>0</v>
          </cell>
        </row>
        <row r="139">
          <cell r="A139">
            <v>2012350</v>
          </cell>
          <cell r="B139" t="str">
            <v>事业运行</v>
          </cell>
          <cell r="C139">
            <v>0</v>
          </cell>
        </row>
        <row r="140">
          <cell r="A140">
            <v>2012399</v>
          </cell>
          <cell r="B140" t="str">
            <v>其他民族事务支出</v>
          </cell>
          <cell r="C140">
            <v>0</v>
          </cell>
        </row>
        <row r="141">
          <cell r="A141">
            <v>20125</v>
          </cell>
          <cell r="B141" t="str">
            <v>港澳台事务</v>
          </cell>
          <cell r="C141">
            <v>0</v>
          </cell>
        </row>
        <row r="142">
          <cell r="A142">
            <v>2012501</v>
          </cell>
          <cell r="B142" t="str">
            <v>行政运行</v>
          </cell>
          <cell r="C142">
            <v>0</v>
          </cell>
        </row>
        <row r="143">
          <cell r="A143">
            <v>2012502</v>
          </cell>
          <cell r="B143" t="str">
            <v>一般行政管理事务</v>
          </cell>
          <cell r="C143">
            <v>0</v>
          </cell>
        </row>
        <row r="144">
          <cell r="A144">
            <v>2012503</v>
          </cell>
          <cell r="B144" t="str">
            <v>机关服务</v>
          </cell>
          <cell r="C144">
            <v>0</v>
          </cell>
        </row>
        <row r="145">
          <cell r="A145">
            <v>2012504</v>
          </cell>
          <cell r="B145" t="str">
            <v>港澳事务</v>
          </cell>
          <cell r="C145">
            <v>0</v>
          </cell>
        </row>
        <row r="146">
          <cell r="A146">
            <v>2012505</v>
          </cell>
          <cell r="B146" t="str">
            <v>台湾事务</v>
          </cell>
          <cell r="C146">
            <v>0</v>
          </cell>
        </row>
        <row r="147">
          <cell r="A147">
            <v>2012550</v>
          </cell>
          <cell r="B147" t="str">
            <v>事业运行</v>
          </cell>
          <cell r="C147">
            <v>0</v>
          </cell>
        </row>
        <row r="148">
          <cell r="A148">
            <v>2012599</v>
          </cell>
          <cell r="B148" t="str">
            <v>其他港澳台事务支出</v>
          </cell>
          <cell r="C148">
            <v>0</v>
          </cell>
        </row>
        <row r="149">
          <cell r="A149">
            <v>20126</v>
          </cell>
          <cell r="B149" t="str">
            <v>档案事务</v>
          </cell>
          <cell r="C149">
            <v>309</v>
          </cell>
        </row>
        <row r="150">
          <cell r="A150">
            <v>2012601</v>
          </cell>
          <cell r="B150" t="str">
            <v>行政运行</v>
          </cell>
          <cell r="C150">
            <v>253</v>
          </cell>
        </row>
        <row r="151">
          <cell r="A151">
            <v>2012602</v>
          </cell>
          <cell r="B151" t="str">
            <v>一般行政管理事务</v>
          </cell>
          <cell r="C151">
            <v>0</v>
          </cell>
        </row>
        <row r="152">
          <cell r="A152">
            <v>2012603</v>
          </cell>
          <cell r="B152" t="str">
            <v>机关服务</v>
          </cell>
          <cell r="C152">
            <v>0</v>
          </cell>
        </row>
        <row r="153">
          <cell r="A153">
            <v>2012604</v>
          </cell>
          <cell r="B153" t="str">
            <v>档案馆</v>
          </cell>
          <cell r="C153">
            <v>37</v>
          </cell>
        </row>
        <row r="154">
          <cell r="A154">
            <v>2012699</v>
          </cell>
          <cell r="B154" t="str">
            <v>其他档案事务支出</v>
          </cell>
          <cell r="C154">
            <v>19</v>
          </cell>
        </row>
        <row r="155">
          <cell r="A155">
            <v>20128</v>
          </cell>
          <cell r="B155" t="str">
            <v>民主党派及工商联事务</v>
          </cell>
          <cell r="C155">
            <v>138</v>
          </cell>
        </row>
        <row r="156">
          <cell r="A156">
            <v>2012801</v>
          </cell>
          <cell r="B156" t="str">
            <v>行政运行</v>
          </cell>
          <cell r="C156">
            <v>105</v>
          </cell>
        </row>
        <row r="157">
          <cell r="A157">
            <v>2012802</v>
          </cell>
          <cell r="B157" t="str">
            <v>一般行政管理事务</v>
          </cell>
          <cell r="C157">
            <v>0</v>
          </cell>
        </row>
        <row r="158">
          <cell r="A158">
            <v>2012803</v>
          </cell>
          <cell r="B158" t="str">
            <v>机关服务</v>
          </cell>
          <cell r="C158">
            <v>0</v>
          </cell>
        </row>
        <row r="159">
          <cell r="A159">
            <v>2012804</v>
          </cell>
          <cell r="B159" t="str">
            <v>参政议政</v>
          </cell>
          <cell r="C159">
            <v>0</v>
          </cell>
        </row>
        <row r="160">
          <cell r="A160">
            <v>2012850</v>
          </cell>
          <cell r="B160" t="str">
            <v>事业运行</v>
          </cell>
          <cell r="C160">
            <v>0</v>
          </cell>
        </row>
        <row r="161">
          <cell r="A161">
            <v>2012899</v>
          </cell>
          <cell r="B161" t="str">
            <v>其他民主党派及工商联事务支出</v>
          </cell>
          <cell r="C161">
            <v>33</v>
          </cell>
        </row>
        <row r="162">
          <cell r="A162">
            <v>20129</v>
          </cell>
          <cell r="B162" t="str">
            <v>群众团体事务</v>
          </cell>
          <cell r="C162">
            <v>1210</v>
          </cell>
        </row>
        <row r="163">
          <cell r="A163">
            <v>2012901</v>
          </cell>
          <cell r="B163" t="str">
            <v>行政运行</v>
          </cell>
          <cell r="C163">
            <v>156</v>
          </cell>
        </row>
        <row r="164">
          <cell r="A164">
            <v>2012902</v>
          </cell>
          <cell r="B164" t="str">
            <v>一般行政管理事务</v>
          </cell>
          <cell r="C164">
            <v>0</v>
          </cell>
        </row>
        <row r="165">
          <cell r="A165">
            <v>2012903</v>
          </cell>
          <cell r="B165" t="str">
            <v>机关服务</v>
          </cell>
          <cell r="C165">
            <v>0</v>
          </cell>
        </row>
        <row r="166">
          <cell r="A166">
            <v>2012906</v>
          </cell>
          <cell r="B166" t="str">
            <v>工会事务</v>
          </cell>
          <cell r="C166">
            <v>228</v>
          </cell>
        </row>
        <row r="167">
          <cell r="A167">
            <v>2012950</v>
          </cell>
          <cell r="B167" t="str">
            <v>事业运行</v>
          </cell>
          <cell r="C167">
            <v>143</v>
          </cell>
        </row>
        <row r="168">
          <cell r="A168">
            <v>2012999</v>
          </cell>
          <cell r="B168" t="str">
            <v>其他群众团体事务支出</v>
          </cell>
          <cell r="C168">
            <v>683</v>
          </cell>
        </row>
        <row r="169">
          <cell r="A169">
            <v>20131</v>
          </cell>
          <cell r="B169" t="str">
            <v>党委办公厅(室)及相关机构事务</v>
          </cell>
          <cell r="C169">
            <v>1673</v>
          </cell>
        </row>
        <row r="170">
          <cell r="A170">
            <v>2013101</v>
          </cell>
          <cell r="B170" t="str">
            <v>行政运行</v>
          </cell>
          <cell r="C170">
            <v>609</v>
          </cell>
        </row>
        <row r="171">
          <cell r="A171">
            <v>2013102</v>
          </cell>
          <cell r="B171" t="str">
            <v>一般行政管理事务</v>
          </cell>
          <cell r="C171">
            <v>0</v>
          </cell>
        </row>
        <row r="172">
          <cell r="A172">
            <v>2013103</v>
          </cell>
          <cell r="B172" t="str">
            <v>机关服务</v>
          </cell>
          <cell r="C172">
            <v>0</v>
          </cell>
        </row>
        <row r="173">
          <cell r="A173">
            <v>2013105</v>
          </cell>
          <cell r="B173" t="str">
            <v>专项业务</v>
          </cell>
          <cell r="C173">
            <v>0</v>
          </cell>
        </row>
        <row r="174">
          <cell r="A174">
            <v>2013150</v>
          </cell>
          <cell r="B174" t="str">
            <v>事业运行</v>
          </cell>
          <cell r="C174">
            <v>295</v>
          </cell>
        </row>
        <row r="175">
          <cell r="A175">
            <v>2013199</v>
          </cell>
          <cell r="B175" t="str">
            <v>其他党委办公厅(室)及相关机构事务支出</v>
          </cell>
          <cell r="C175">
            <v>769</v>
          </cell>
        </row>
        <row r="176">
          <cell r="A176">
            <v>20132</v>
          </cell>
          <cell r="B176" t="str">
            <v>组织事务</v>
          </cell>
          <cell r="C176">
            <v>1448</v>
          </cell>
        </row>
        <row r="177">
          <cell r="A177">
            <v>2013201</v>
          </cell>
          <cell r="B177" t="str">
            <v>行政运行</v>
          </cell>
          <cell r="C177">
            <v>670</v>
          </cell>
        </row>
        <row r="178">
          <cell r="A178">
            <v>2013202</v>
          </cell>
          <cell r="B178" t="str">
            <v>一般行政管理事务</v>
          </cell>
          <cell r="C178">
            <v>0</v>
          </cell>
        </row>
        <row r="179">
          <cell r="A179">
            <v>2013203</v>
          </cell>
          <cell r="B179" t="str">
            <v>机关服务</v>
          </cell>
          <cell r="C179">
            <v>0</v>
          </cell>
        </row>
        <row r="180">
          <cell r="A180">
            <v>2013204</v>
          </cell>
          <cell r="B180" t="str">
            <v>公务员事务</v>
          </cell>
          <cell r="C180">
            <v>0</v>
          </cell>
        </row>
        <row r="181">
          <cell r="A181">
            <v>2013250</v>
          </cell>
          <cell r="B181" t="str">
            <v>事业运行</v>
          </cell>
          <cell r="C181">
            <v>86</v>
          </cell>
        </row>
        <row r="182">
          <cell r="A182">
            <v>2013299</v>
          </cell>
          <cell r="B182" t="str">
            <v>其他组织事务支出</v>
          </cell>
          <cell r="C182">
            <v>692</v>
          </cell>
        </row>
        <row r="183">
          <cell r="A183">
            <v>20133</v>
          </cell>
          <cell r="B183" t="str">
            <v>宣传事务</v>
          </cell>
          <cell r="C183">
            <v>764</v>
          </cell>
        </row>
        <row r="184">
          <cell r="A184">
            <v>2013301</v>
          </cell>
          <cell r="B184" t="str">
            <v>行政运行</v>
          </cell>
          <cell r="C184">
            <v>271</v>
          </cell>
        </row>
        <row r="185">
          <cell r="A185">
            <v>2013302</v>
          </cell>
          <cell r="B185" t="str">
            <v>一般行政管理事务</v>
          </cell>
          <cell r="C185">
            <v>0</v>
          </cell>
        </row>
        <row r="186">
          <cell r="A186">
            <v>2013303</v>
          </cell>
          <cell r="B186" t="str">
            <v>机关服务</v>
          </cell>
          <cell r="C186">
            <v>0</v>
          </cell>
        </row>
        <row r="187">
          <cell r="A187">
            <v>2013304</v>
          </cell>
          <cell r="B187" t="str">
            <v>宣传管理</v>
          </cell>
          <cell r="C187">
            <v>0</v>
          </cell>
        </row>
        <row r="188">
          <cell r="A188">
            <v>2013350</v>
          </cell>
          <cell r="B188" t="str">
            <v>事业运行</v>
          </cell>
          <cell r="C188">
            <v>244</v>
          </cell>
        </row>
        <row r="189">
          <cell r="A189">
            <v>2013399</v>
          </cell>
          <cell r="B189" t="str">
            <v>其他宣传事务支出</v>
          </cell>
          <cell r="C189">
            <v>249</v>
          </cell>
        </row>
        <row r="190">
          <cell r="A190">
            <v>20134</v>
          </cell>
          <cell r="B190" t="str">
            <v>统战事务</v>
          </cell>
          <cell r="C190">
            <v>379</v>
          </cell>
        </row>
        <row r="191">
          <cell r="A191">
            <v>2013401</v>
          </cell>
          <cell r="B191" t="str">
            <v>行政运行</v>
          </cell>
          <cell r="C191">
            <v>299</v>
          </cell>
        </row>
        <row r="192">
          <cell r="A192">
            <v>2013402</v>
          </cell>
          <cell r="B192" t="str">
            <v>一般行政管理事务</v>
          </cell>
          <cell r="C192">
            <v>0</v>
          </cell>
        </row>
        <row r="193">
          <cell r="A193">
            <v>2013403</v>
          </cell>
          <cell r="B193" t="str">
            <v>机关服务</v>
          </cell>
          <cell r="C193">
            <v>0</v>
          </cell>
        </row>
        <row r="194">
          <cell r="A194">
            <v>2013404</v>
          </cell>
          <cell r="B194" t="str">
            <v>宗教事务</v>
          </cell>
          <cell r="C194">
            <v>0</v>
          </cell>
        </row>
        <row r="195">
          <cell r="A195">
            <v>2013405</v>
          </cell>
          <cell r="B195" t="str">
            <v>华侨事务</v>
          </cell>
          <cell r="C195">
            <v>0</v>
          </cell>
        </row>
        <row r="196">
          <cell r="A196">
            <v>2013450</v>
          </cell>
          <cell r="B196" t="str">
            <v>事业运行</v>
          </cell>
          <cell r="C196">
            <v>0</v>
          </cell>
        </row>
        <row r="197">
          <cell r="A197">
            <v>2013499</v>
          </cell>
          <cell r="B197" t="str">
            <v>其他统战事务支出</v>
          </cell>
          <cell r="C197">
            <v>80</v>
          </cell>
        </row>
        <row r="198">
          <cell r="A198">
            <v>20135</v>
          </cell>
          <cell r="B198" t="str">
            <v>对外联络事务</v>
          </cell>
          <cell r="C198">
            <v>0</v>
          </cell>
        </row>
        <row r="199">
          <cell r="A199">
            <v>2013501</v>
          </cell>
          <cell r="B199" t="str">
            <v>行政运行</v>
          </cell>
          <cell r="C199">
            <v>0</v>
          </cell>
        </row>
        <row r="200">
          <cell r="A200">
            <v>2013502</v>
          </cell>
          <cell r="B200" t="str">
            <v>一般行政管理事务</v>
          </cell>
          <cell r="C200">
            <v>0</v>
          </cell>
        </row>
        <row r="201">
          <cell r="A201">
            <v>2013503</v>
          </cell>
          <cell r="B201" t="str">
            <v>机关服务</v>
          </cell>
          <cell r="C201">
            <v>0</v>
          </cell>
        </row>
        <row r="202">
          <cell r="A202">
            <v>2013550</v>
          </cell>
          <cell r="B202" t="str">
            <v>事业运行</v>
          </cell>
          <cell r="C202">
            <v>0</v>
          </cell>
        </row>
        <row r="203">
          <cell r="A203">
            <v>2013599</v>
          </cell>
          <cell r="B203" t="str">
            <v>其他对外联络事务支出</v>
          </cell>
          <cell r="C203">
            <v>0</v>
          </cell>
        </row>
        <row r="204">
          <cell r="A204">
            <v>20136</v>
          </cell>
          <cell r="B204" t="str">
            <v>其他共产党事务支出(款)</v>
          </cell>
          <cell r="C204">
            <v>723</v>
          </cell>
        </row>
        <row r="205">
          <cell r="A205">
            <v>2013601</v>
          </cell>
          <cell r="B205" t="str">
            <v>行政运行</v>
          </cell>
          <cell r="C205">
            <v>182</v>
          </cell>
        </row>
        <row r="206">
          <cell r="A206">
            <v>2013602</v>
          </cell>
          <cell r="B206" t="str">
            <v>一般行政管理事务</v>
          </cell>
          <cell r="C206">
            <v>0</v>
          </cell>
        </row>
        <row r="207">
          <cell r="A207">
            <v>2013603</v>
          </cell>
          <cell r="B207" t="str">
            <v>机关服务</v>
          </cell>
          <cell r="C207">
            <v>0</v>
          </cell>
        </row>
        <row r="208">
          <cell r="A208">
            <v>2013650</v>
          </cell>
          <cell r="B208" t="str">
            <v>事业运行</v>
          </cell>
          <cell r="C208">
            <v>0</v>
          </cell>
        </row>
        <row r="209">
          <cell r="A209">
            <v>2013699</v>
          </cell>
          <cell r="B209" t="str">
            <v>其他共产党事务支出(项)</v>
          </cell>
          <cell r="C209">
            <v>541</v>
          </cell>
        </row>
        <row r="210">
          <cell r="A210">
            <v>20137</v>
          </cell>
          <cell r="B210" t="str">
            <v>网信事务</v>
          </cell>
          <cell r="C210">
            <v>0</v>
          </cell>
        </row>
        <row r="211">
          <cell r="A211">
            <v>2013701</v>
          </cell>
          <cell r="B211" t="str">
            <v>行政运行</v>
          </cell>
          <cell r="C211">
            <v>0</v>
          </cell>
        </row>
        <row r="212">
          <cell r="A212">
            <v>2013702</v>
          </cell>
          <cell r="B212" t="str">
            <v>一般行政管理事务</v>
          </cell>
          <cell r="C212">
            <v>0</v>
          </cell>
        </row>
        <row r="213">
          <cell r="A213">
            <v>2013703</v>
          </cell>
          <cell r="B213" t="str">
            <v>机关服务</v>
          </cell>
          <cell r="C213">
            <v>0</v>
          </cell>
        </row>
        <row r="214">
          <cell r="A214">
            <v>2013704</v>
          </cell>
          <cell r="B214" t="str">
            <v>信息安全事务</v>
          </cell>
          <cell r="C214">
            <v>0</v>
          </cell>
        </row>
        <row r="215">
          <cell r="A215">
            <v>2013750</v>
          </cell>
          <cell r="B215" t="str">
            <v>事业运行</v>
          </cell>
          <cell r="C215">
            <v>0</v>
          </cell>
        </row>
        <row r="216">
          <cell r="A216">
            <v>2013799</v>
          </cell>
          <cell r="B216" t="str">
            <v>其他网信事务支出</v>
          </cell>
          <cell r="C216">
            <v>0</v>
          </cell>
        </row>
        <row r="217">
          <cell r="A217">
            <v>20138</v>
          </cell>
          <cell r="B217" t="str">
            <v>市场监督管理事务</v>
          </cell>
          <cell r="C217">
            <v>3307</v>
          </cell>
        </row>
        <row r="218">
          <cell r="A218">
            <v>2013801</v>
          </cell>
          <cell r="B218" t="str">
            <v>行政运行</v>
          </cell>
          <cell r="C218">
            <v>3013</v>
          </cell>
        </row>
        <row r="219">
          <cell r="A219">
            <v>2013802</v>
          </cell>
          <cell r="B219" t="str">
            <v>一般行政管理事务</v>
          </cell>
          <cell r="C219">
            <v>3</v>
          </cell>
        </row>
        <row r="220">
          <cell r="A220">
            <v>2013803</v>
          </cell>
          <cell r="B220" t="str">
            <v>机关服务</v>
          </cell>
          <cell r="C220">
            <v>0</v>
          </cell>
        </row>
        <row r="221">
          <cell r="A221">
            <v>2013804</v>
          </cell>
          <cell r="B221" t="str">
            <v>市场主体管理</v>
          </cell>
          <cell r="C221">
            <v>0</v>
          </cell>
        </row>
        <row r="222">
          <cell r="A222">
            <v>2013805</v>
          </cell>
          <cell r="B222" t="str">
            <v>市场秩序执法</v>
          </cell>
          <cell r="C222">
            <v>0</v>
          </cell>
        </row>
        <row r="223">
          <cell r="A223">
            <v>2013808</v>
          </cell>
          <cell r="B223" t="str">
            <v>信息化建设</v>
          </cell>
          <cell r="C223">
            <v>0</v>
          </cell>
        </row>
        <row r="224">
          <cell r="A224">
            <v>2013810</v>
          </cell>
          <cell r="B224" t="str">
            <v>质量基础</v>
          </cell>
          <cell r="C224">
            <v>0</v>
          </cell>
        </row>
        <row r="225">
          <cell r="A225">
            <v>2013812</v>
          </cell>
          <cell r="B225" t="str">
            <v>药品事务</v>
          </cell>
          <cell r="C225">
            <v>69</v>
          </cell>
        </row>
        <row r="226">
          <cell r="A226">
            <v>2013813</v>
          </cell>
          <cell r="B226" t="str">
            <v>医疗器械事务</v>
          </cell>
          <cell r="C226">
            <v>0</v>
          </cell>
        </row>
        <row r="227">
          <cell r="A227">
            <v>2013814</v>
          </cell>
          <cell r="B227" t="str">
            <v>化妆品事务</v>
          </cell>
          <cell r="C227">
            <v>0</v>
          </cell>
        </row>
        <row r="228">
          <cell r="A228">
            <v>2013815</v>
          </cell>
          <cell r="B228" t="str">
            <v>质量安全监管</v>
          </cell>
          <cell r="C228">
            <v>4</v>
          </cell>
        </row>
        <row r="229">
          <cell r="A229">
            <v>2013816</v>
          </cell>
          <cell r="B229" t="str">
            <v>食品安全监管</v>
          </cell>
          <cell r="C229">
            <v>11</v>
          </cell>
        </row>
        <row r="230">
          <cell r="A230">
            <v>2013850</v>
          </cell>
          <cell r="B230" t="str">
            <v>事业运行</v>
          </cell>
          <cell r="C230">
            <v>44</v>
          </cell>
        </row>
        <row r="231">
          <cell r="A231">
            <v>2013899</v>
          </cell>
          <cell r="B231" t="str">
            <v>其他市场监督管理事务</v>
          </cell>
          <cell r="C231">
            <v>163</v>
          </cell>
        </row>
        <row r="232">
          <cell r="A232">
            <v>20199</v>
          </cell>
          <cell r="B232" t="str">
            <v>其他一般公共服务支出(款)</v>
          </cell>
          <cell r="C232">
            <v>433</v>
          </cell>
        </row>
        <row r="233">
          <cell r="A233">
            <v>2019901</v>
          </cell>
          <cell r="B233" t="str">
            <v>国家赔偿费用支出</v>
          </cell>
          <cell r="C233">
            <v>0</v>
          </cell>
        </row>
        <row r="234">
          <cell r="A234">
            <v>2019999</v>
          </cell>
          <cell r="B234" t="str">
            <v>其他一般公共服务支出(项)</v>
          </cell>
          <cell r="C234">
            <v>433</v>
          </cell>
        </row>
        <row r="235">
          <cell r="A235">
            <v>202</v>
          </cell>
          <cell r="B235" t="str">
            <v>外交支出</v>
          </cell>
          <cell r="C235">
            <v>0</v>
          </cell>
        </row>
        <row r="236">
          <cell r="A236">
            <v>20201</v>
          </cell>
          <cell r="B236" t="str">
            <v>外交管理事务</v>
          </cell>
          <cell r="C236">
            <v>0</v>
          </cell>
        </row>
        <row r="237">
          <cell r="A237">
            <v>2020101</v>
          </cell>
          <cell r="B237" t="str">
            <v>行政运行</v>
          </cell>
          <cell r="C237">
            <v>0</v>
          </cell>
        </row>
        <row r="238">
          <cell r="A238">
            <v>2020102</v>
          </cell>
          <cell r="B238" t="str">
            <v>一般行政管理事务</v>
          </cell>
          <cell r="C238">
            <v>0</v>
          </cell>
        </row>
        <row r="239">
          <cell r="A239">
            <v>2020103</v>
          </cell>
          <cell r="B239" t="str">
            <v>机关服务</v>
          </cell>
          <cell r="C239">
            <v>0</v>
          </cell>
        </row>
        <row r="240">
          <cell r="A240">
            <v>2020104</v>
          </cell>
          <cell r="B240" t="str">
            <v>专项业务</v>
          </cell>
          <cell r="C240">
            <v>0</v>
          </cell>
        </row>
        <row r="241">
          <cell r="A241">
            <v>2020150</v>
          </cell>
          <cell r="B241" t="str">
            <v>事业运行</v>
          </cell>
          <cell r="C241">
            <v>0</v>
          </cell>
        </row>
        <row r="242">
          <cell r="A242">
            <v>2020199</v>
          </cell>
          <cell r="B242" t="str">
            <v>其他外交管理事务支出</v>
          </cell>
          <cell r="C242">
            <v>0</v>
          </cell>
        </row>
        <row r="243">
          <cell r="A243">
            <v>20202</v>
          </cell>
          <cell r="B243" t="str">
            <v>驻外机构</v>
          </cell>
          <cell r="C243">
            <v>0</v>
          </cell>
        </row>
        <row r="244">
          <cell r="A244">
            <v>2020201</v>
          </cell>
          <cell r="B244" t="str">
            <v>驻外使领馆(团、处)</v>
          </cell>
          <cell r="C244">
            <v>0</v>
          </cell>
        </row>
        <row r="245">
          <cell r="A245">
            <v>2020202</v>
          </cell>
          <cell r="B245" t="str">
            <v>其他驻外机构支出</v>
          </cell>
          <cell r="C245">
            <v>0</v>
          </cell>
        </row>
        <row r="246">
          <cell r="A246">
            <v>20203</v>
          </cell>
          <cell r="B246" t="str">
            <v>对外援助</v>
          </cell>
          <cell r="C246">
            <v>0</v>
          </cell>
        </row>
        <row r="247">
          <cell r="A247">
            <v>2020304</v>
          </cell>
          <cell r="B247" t="str">
            <v>援外优惠贷款贴息</v>
          </cell>
          <cell r="C247">
            <v>0</v>
          </cell>
        </row>
        <row r="248">
          <cell r="A248">
            <v>2020306</v>
          </cell>
          <cell r="B248" t="str">
            <v>对外援助</v>
          </cell>
          <cell r="C248">
            <v>0</v>
          </cell>
        </row>
        <row r="249">
          <cell r="A249">
            <v>20204</v>
          </cell>
          <cell r="B249" t="str">
            <v>国际组织</v>
          </cell>
          <cell r="C249">
            <v>0</v>
          </cell>
        </row>
        <row r="250">
          <cell r="A250">
            <v>2020401</v>
          </cell>
          <cell r="B250" t="str">
            <v>国际组织会费</v>
          </cell>
          <cell r="C250">
            <v>0</v>
          </cell>
        </row>
        <row r="251">
          <cell r="A251">
            <v>2020402</v>
          </cell>
          <cell r="B251" t="str">
            <v>国际组织捐赠</v>
          </cell>
          <cell r="C251">
            <v>0</v>
          </cell>
        </row>
        <row r="252">
          <cell r="A252">
            <v>2020403</v>
          </cell>
          <cell r="B252" t="str">
            <v>维和摊款</v>
          </cell>
          <cell r="C252">
            <v>0</v>
          </cell>
        </row>
        <row r="253">
          <cell r="A253">
            <v>2020404</v>
          </cell>
          <cell r="B253" t="str">
            <v>国际组织股金及基金</v>
          </cell>
          <cell r="C253">
            <v>0</v>
          </cell>
        </row>
        <row r="254">
          <cell r="A254">
            <v>2020499</v>
          </cell>
          <cell r="B254" t="str">
            <v>其他国际组织支出</v>
          </cell>
          <cell r="C254">
            <v>0</v>
          </cell>
        </row>
        <row r="255">
          <cell r="A255">
            <v>20205</v>
          </cell>
          <cell r="B255" t="str">
            <v>对外合作与交流</v>
          </cell>
          <cell r="C255">
            <v>0</v>
          </cell>
        </row>
        <row r="256">
          <cell r="A256">
            <v>2020503</v>
          </cell>
          <cell r="B256" t="str">
            <v>在华国际会议</v>
          </cell>
          <cell r="C256">
            <v>0</v>
          </cell>
        </row>
        <row r="257">
          <cell r="A257">
            <v>2020504</v>
          </cell>
          <cell r="B257" t="str">
            <v>国际交流活动</v>
          </cell>
          <cell r="C257">
            <v>0</v>
          </cell>
        </row>
        <row r="258">
          <cell r="A258">
            <v>2020505</v>
          </cell>
          <cell r="B258" t="str">
            <v>对外合作活动</v>
          </cell>
          <cell r="C258">
            <v>0</v>
          </cell>
        </row>
        <row r="259">
          <cell r="A259">
            <v>2020599</v>
          </cell>
          <cell r="B259" t="str">
            <v>其他对外合作与交流支出</v>
          </cell>
          <cell r="C259">
            <v>0</v>
          </cell>
        </row>
        <row r="260">
          <cell r="A260">
            <v>20206</v>
          </cell>
          <cell r="B260" t="str">
            <v>对外宣传(款)</v>
          </cell>
          <cell r="C260">
            <v>0</v>
          </cell>
        </row>
        <row r="261">
          <cell r="A261">
            <v>2020601</v>
          </cell>
          <cell r="B261" t="str">
            <v>对外宣传(项)</v>
          </cell>
          <cell r="C261">
            <v>0</v>
          </cell>
        </row>
        <row r="262">
          <cell r="A262">
            <v>20207</v>
          </cell>
          <cell r="B262" t="str">
            <v>边界勘界联检</v>
          </cell>
          <cell r="C262">
            <v>0</v>
          </cell>
        </row>
        <row r="263">
          <cell r="A263">
            <v>2020701</v>
          </cell>
          <cell r="B263" t="str">
            <v>边界勘界</v>
          </cell>
          <cell r="C263">
            <v>0</v>
          </cell>
        </row>
        <row r="264">
          <cell r="A264">
            <v>2020702</v>
          </cell>
          <cell r="B264" t="str">
            <v>边界联检</v>
          </cell>
          <cell r="C264">
            <v>0</v>
          </cell>
        </row>
        <row r="265">
          <cell r="A265">
            <v>2020703</v>
          </cell>
          <cell r="B265" t="str">
            <v>边界界桩维护</v>
          </cell>
          <cell r="C265">
            <v>0</v>
          </cell>
        </row>
        <row r="266">
          <cell r="A266">
            <v>2020799</v>
          </cell>
          <cell r="B266" t="str">
            <v>其他支出</v>
          </cell>
          <cell r="C266">
            <v>0</v>
          </cell>
        </row>
        <row r="267">
          <cell r="A267">
            <v>20208</v>
          </cell>
          <cell r="B267" t="str">
            <v>国际发展合作</v>
          </cell>
          <cell r="C267">
            <v>0</v>
          </cell>
        </row>
        <row r="268">
          <cell r="A268">
            <v>2020801</v>
          </cell>
          <cell r="B268" t="str">
            <v>行政运行</v>
          </cell>
          <cell r="C268">
            <v>0</v>
          </cell>
        </row>
        <row r="269">
          <cell r="A269">
            <v>2020802</v>
          </cell>
          <cell r="B269" t="str">
            <v>一般行政管理事务</v>
          </cell>
          <cell r="C269">
            <v>0</v>
          </cell>
        </row>
        <row r="270">
          <cell r="A270">
            <v>2020803</v>
          </cell>
          <cell r="B270" t="str">
            <v>机关服务</v>
          </cell>
          <cell r="C270">
            <v>0</v>
          </cell>
        </row>
        <row r="271">
          <cell r="A271">
            <v>2020850</v>
          </cell>
          <cell r="B271" t="str">
            <v>事业运行</v>
          </cell>
          <cell r="C271">
            <v>0</v>
          </cell>
        </row>
        <row r="272">
          <cell r="A272">
            <v>2020899</v>
          </cell>
          <cell r="B272" t="str">
            <v>其他国际发展合作支出</v>
          </cell>
          <cell r="C272">
            <v>0</v>
          </cell>
        </row>
        <row r="273">
          <cell r="A273">
            <v>20299</v>
          </cell>
          <cell r="B273" t="str">
            <v>其他外交支出(款)</v>
          </cell>
          <cell r="C273">
            <v>0</v>
          </cell>
        </row>
        <row r="274">
          <cell r="A274">
            <v>2029999</v>
          </cell>
          <cell r="B274" t="str">
            <v>其他外交支出(项)</v>
          </cell>
          <cell r="C274">
            <v>0</v>
          </cell>
        </row>
        <row r="275">
          <cell r="A275">
            <v>203</v>
          </cell>
          <cell r="B275" t="str">
            <v>国防支出</v>
          </cell>
          <cell r="C275">
            <v>282</v>
          </cell>
        </row>
        <row r="276">
          <cell r="A276">
            <v>20301</v>
          </cell>
          <cell r="B276" t="str">
            <v>军费</v>
          </cell>
          <cell r="C276">
            <v>0</v>
          </cell>
        </row>
        <row r="277">
          <cell r="A277">
            <v>2030101</v>
          </cell>
          <cell r="B277" t="str">
            <v>现役部队</v>
          </cell>
          <cell r="C277">
            <v>0</v>
          </cell>
        </row>
        <row r="278">
          <cell r="A278">
            <v>2030102</v>
          </cell>
          <cell r="B278" t="str">
            <v>预备役部队</v>
          </cell>
          <cell r="C278">
            <v>0</v>
          </cell>
        </row>
        <row r="279">
          <cell r="A279">
            <v>2030199</v>
          </cell>
          <cell r="B279" t="str">
            <v>其他军费支出</v>
          </cell>
          <cell r="C279">
            <v>0</v>
          </cell>
        </row>
        <row r="280">
          <cell r="A280">
            <v>20304</v>
          </cell>
          <cell r="B280" t="str">
            <v>国防科研事业(款)</v>
          </cell>
          <cell r="C280">
            <v>0</v>
          </cell>
        </row>
        <row r="281">
          <cell r="A281">
            <v>2030401</v>
          </cell>
          <cell r="B281" t="str">
            <v>国防科研事业(项)</v>
          </cell>
          <cell r="C281">
            <v>0</v>
          </cell>
        </row>
        <row r="282">
          <cell r="A282">
            <v>20305</v>
          </cell>
          <cell r="B282" t="str">
            <v>专项工程(款)</v>
          </cell>
          <cell r="C282">
            <v>0</v>
          </cell>
        </row>
        <row r="283">
          <cell r="A283">
            <v>2030501</v>
          </cell>
          <cell r="B283" t="str">
            <v>专项工程(项)</v>
          </cell>
          <cell r="C283">
            <v>0</v>
          </cell>
        </row>
        <row r="284">
          <cell r="A284">
            <v>20306</v>
          </cell>
          <cell r="B284" t="str">
            <v>国防动员</v>
          </cell>
          <cell r="C284">
            <v>9</v>
          </cell>
        </row>
        <row r="285">
          <cell r="A285">
            <v>2030601</v>
          </cell>
          <cell r="B285" t="str">
            <v>兵役征集</v>
          </cell>
          <cell r="C285">
            <v>9</v>
          </cell>
        </row>
        <row r="286">
          <cell r="A286">
            <v>2030602</v>
          </cell>
          <cell r="B286" t="str">
            <v>经济动员</v>
          </cell>
          <cell r="C286">
            <v>0</v>
          </cell>
        </row>
        <row r="287">
          <cell r="A287">
            <v>2030603</v>
          </cell>
          <cell r="B287" t="str">
            <v>人民防空</v>
          </cell>
          <cell r="C287">
            <v>0</v>
          </cell>
        </row>
        <row r="288">
          <cell r="A288">
            <v>2030604</v>
          </cell>
          <cell r="B288" t="str">
            <v>交通战备</v>
          </cell>
          <cell r="C288">
            <v>0</v>
          </cell>
        </row>
        <row r="289">
          <cell r="A289">
            <v>2030607</v>
          </cell>
          <cell r="B289" t="str">
            <v>民兵</v>
          </cell>
          <cell r="C289">
            <v>0</v>
          </cell>
        </row>
        <row r="290">
          <cell r="A290">
            <v>2030608</v>
          </cell>
          <cell r="B290" t="str">
            <v>边海防</v>
          </cell>
          <cell r="C290">
            <v>0</v>
          </cell>
        </row>
        <row r="291">
          <cell r="A291">
            <v>2030699</v>
          </cell>
          <cell r="B291" t="str">
            <v>其他国防动员支出</v>
          </cell>
          <cell r="C291">
            <v>0</v>
          </cell>
        </row>
        <row r="292">
          <cell r="A292">
            <v>20399</v>
          </cell>
          <cell r="B292" t="str">
            <v>其他国防支出(款)</v>
          </cell>
          <cell r="C292">
            <v>273</v>
          </cell>
        </row>
        <row r="293">
          <cell r="A293">
            <v>2039999</v>
          </cell>
          <cell r="B293" t="str">
            <v>其他国防支出(项)</v>
          </cell>
          <cell r="C293">
            <v>273</v>
          </cell>
        </row>
        <row r="294">
          <cell r="A294">
            <v>204</v>
          </cell>
          <cell r="B294" t="str">
            <v>公共安全支出</v>
          </cell>
          <cell r="C294">
            <v>20377</v>
          </cell>
        </row>
        <row r="295">
          <cell r="A295">
            <v>20401</v>
          </cell>
          <cell r="B295" t="str">
            <v>武装警察部队(款)</v>
          </cell>
          <cell r="C295">
            <v>0</v>
          </cell>
        </row>
        <row r="296">
          <cell r="A296">
            <v>2040101</v>
          </cell>
          <cell r="B296" t="str">
            <v>武装警察部队(项)</v>
          </cell>
          <cell r="C296">
            <v>0</v>
          </cell>
        </row>
        <row r="297">
          <cell r="A297">
            <v>2040199</v>
          </cell>
          <cell r="B297" t="str">
            <v>其他武装警察部队支出</v>
          </cell>
          <cell r="C297">
            <v>0</v>
          </cell>
        </row>
        <row r="298">
          <cell r="A298">
            <v>20402</v>
          </cell>
          <cell r="B298" t="str">
            <v>公安</v>
          </cell>
          <cell r="C298">
            <v>17538</v>
          </cell>
        </row>
        <row r="299">
          <cell r="A299">
            <v>2040201</v>
          </cell>
          <cell r="B299" t="str">
            <v>行政运行</v>
          </cell>
          <cell r="C299">
            <v>13164</v>
          </cell>
        </row>
        <row r="300">
          <cell r="A300">
            <v>2040202</v>
          </cell>
          <cell r="B300" t="str">
            <v>一般行政管理事务</v>
          </cell>
          <cell r="C300">
            <v>0</v>
          </cell>
        </row>
        <row r="301">
          <cell r="A301">
            <v>2040203</v>
          </cell>
          <cell r="B301" t="str">
            <v>机关服务</v>
          </cell>
          <cell r="C301">
            <v>0</v>
          </cell>
        </row>
        <row r="302">
          <cell r="A302">
            <v>2040219</v>
          </cell>
          <cell r="B302" t="str">
            <v>信息化建设</v>
          </cell>
          <cell r="C302">
            <v>0</v>
          </cell>
        </row>
        <row r="303">
          <cell r="A303">
            <v>2040220</v>
          </cell>
          <cell r="B303" t="str">
            <v>执法办案</v>
          </cell>
          <cell r="C303">
            <v>2900</v>
          </cell>
        </row>
        <row r="304">
          <cell r="A304">
            <v>2040221</v>
          </cell>
          <cell r="B304" t="str">
            <v>特别业务</v>
          </cell>
          <cell r="C304">
            <v>0</v>
          </cell>
        </row>
        <row r="305">
          <cell r="A305">
            <v>2040222</v>
          </cell>
          <cell r="B305" t="str">
            <v>特勤业务</v>
          </cell>
          <cell r="C305">
            <v>0</v>
          </cell>
        </row>
        <row r="306">
          <cell r="A306">
            <v>2040223</v>
          </cell>
          <cell r="B306" t="str">
            <v>移民事务</v>
          </cell>
          <cell r="C306">
            <v>0</v>
          </cell>
        </row>
        <row r="307">
          <cell r="A307">
            <v>2040250</v>
          </cell>
          <cell r="B307" t="str">
            <v>事业运行</v>
          </cell>
          <cell r="C307">
            <v>0</v>
          </cell>
        </row>
        <row r="308">
          <cell r="A308">
            <v>2040299</v>
          </cell>
          <cell r="B308" t="str">
            <v>其他公安支出</v>
          </cell>
          <cell r="C308">
            <v>1474</v>
          </cell>
        </row>
        <row r="309">
          <cell r="A309">
            <v>20403</v>
          </cell>
          <cell r="B309" t="str">
            <v>国家安全</v>
          </cell>
          <cell r="C309">
            <v>10</v>
          </cell>
        </row>
        <row r="310">
          <cell r="A310">
            <v>2040301</v>
          </cell>
          <cell r="B310" t="str">
            <v>行政运行</v>
          </cell>
          <cell r="C310">
            <v>0</v>
          </cell>
        </row>
        <row r="311">
          <cell r="A311">
            <v>2040302</v>
          </cell>
          <cell r="B311" t="str">
            <v>一般行政管理事务</v>
          </cell>
          <cell r="C311">
            <v>0</v>
          </cell>
        </row>
        <row r="312">
          <cell r="A312">
            <v>2040303</v>
          </cell>
          <cell r="B312" t="str">
            <v>机关服务</v>
          </cell>
          <cell r="C312">
            <v>0</v>
          </cell>
        </row>
        <row r="313">
          <cell r="A313">
            <v>2040304</v>
          </cell>
          <cell r="B313" t="str">
            <v>安全业务</v>
          </cell>
          <cell r="C313">
            <v>0</v>
          </cell>
        </row>
        <row r="314">
          <cell r="A314">
            <v>2040350</v>
          </cell>
          <cell r="B314" t="str">
            <v>事业运行</v>
          </cell>
          <cell r="C314">
            <v>0</v>
          </cell>
        </row>
        <row r="315">
          <cell r="A315">
            <v>2040399</v>
          </cell>
          <cell r="B315" t="str">
            <v>其他国家安全支出</v>
          </cell>
          <cell r="C315">
            <v>10</v>
          </cell>
        </row>
        <row r="316">
          <cell r="A316">
            <v>20404</v>
          </cell>
          <cell r="B316" t="str">
            <v>检察</v>
          </cell>
          <cell r="C316">
            <v>0</v>
          </cell>
        </row>
        <row r="317">
          <cell r="A317">
            <v>2040401</v>
          </cell>
          <cell r="B317" t="str">
            <v>行政运行</v>
          </cell>
          <cell r="C317">
            <v>0</v>
          </cell>
        </row>
        <row r="318">
          <cell r="A318">
            <v>2040402</v>
          </cell>
          <cell r="B318" t="str">
            <v>一般行政管理事务</v>
          </cell>
          <cell r="C318">
            <v>0</v>
          </cell>
        </row>
        <row r="319">
          <cell r="A319">
            <v>2040403</v>
          </cell>
          <cell r="B319" t="str">
            <v>机关服务</v>
          </cell>
          <cell r="C319">
            <v>0</v>
          </cell>
        </row>
        <row r="320">
          <cell r="A320">
            <v>2040409</v>
          </cell>
          <cell r="B320" t="str">
            <v>“两房”建设</v>
          </cell>
          <cell r="C320">
            <v>0</v>
          </cell>
        </row>
        <row r="321">
          <cell r="A321">
            <v>2040410</v>
          </cell>
          <cell r="B321" t="str">
            <v>检察监督</v>
          </cell>
          <cell r="C321">
            <v>0</v>
          </cell>
        </row>
        <row r="322">
          <cell r="A322">
            <v>2040450</v>
          </cell>
          <cell r="B322" t="str">
            <v>事业运行</v>
          </cell>
          <cell r="C322">
            <v>0</v>
          </cell>
        </row>
        <row r="323">
          <cell r="A323">
            <v>2040499</v>
          </cell>
          <cell r="B323" t="str">
            <v>其他检察支出</v>
          </cell>
          <cell r="C323">
            <v>0</v>
          </cell>
        </row>
        <row r="324">
          <cell r="A324">
            <v>20405</v>
          </cell>
          <cell r="B324" t="str">
            <v>法院</v>
          </cell>
          <cell r="C324">
            <v>0</v>
          </cell>
        </row>
        <row r="325">
          <cell r="A325">
            <v>2040501</v>
          </cell>
          <cell r="B325" t="str">
            <v>行政运行</v>
          </cell>
          <cell r="C325">
            <v>0</v>
          </cell>
        </row>
        <row r="326">
          <cell r="A326">
            <v>2040502</v>
          </cell>
          <cell r="B326" t="str">
            <v>一般行政管理事务</v>
          </cell>
          <cell r="C326">
            <v>0</v>
          </cell>
        </row>
        <row r="327">
          <cell r="A327">
            <v>2040503</v>
          </cell>
          <cell r="B327" t="str">
            <v>机关服务</v>
          </cell>
          <cell r="C327">
            <v>0</v>
          </cell>
        </row>
        <row r="328">
          <cell r="A328">
            <v>2040504</v>
          </cell>
          <cell r="B328" t="str">
            <v>案件审判</v>
          </cell>
          <cell r="C328">
            <v>0</v>
          </cell>
        </row>
        <row r="329">
          <cell r="A329">
            <v>2040505</v>
          </cell>
          <cell r="B329" t="str">
            <v>案件执行</v>
          </cell>
          <cell r="C329">
            <v>0</v>
          </cell>
        </row>
        <row r="330">
          <cell r="A330">
            <v>2040506</v>
          </cell>
          <cell r="B330" t="str">
            <v>“两庭”建设</v>
          </cell>
          <cell r="C330">
            <v>0</v>
          </cell>
        </row>
        <row r="331">
          <cell r="A331">
            <v>2040550</v>
          </cell>
          <cell r="B331" t="str">
            <v>事业运行</v>
          </cell>
          <cell r="C331">
            <v>0</v>
          </cell>
        </row>
        <row r="332">
          <cell r="A332">
            <v>2040599</v>
          </cell>
          <cell r="B332" t="str">
            <v>其他法院支出</v>
          </cell>
          <cell r="C332">
            <v>0</v>
          </cell>
        </row>
        <row r="333">
          <cell r="A333">
            <v>20406</v>
          </cell>
          <cell r="B333" t="str">
            <v>司法</v>
          </cell>
          <cell r="C333">
            <v>1998</v>
          </cell>
        </row>
        <row r="334">
          <cell r="A334">
            <v>2040601</v>
          </cell>
          <cell r="B334" t="str">
            <v>行政运行</v>
          </cell>
          <cell r="C334">
            <v>1655</v>
          </cell>
        </row>
        <row r="335">
          <cell r="A335">
            <v>2040602</v>
          </cell>
          <cell r="B335" t="str">
            <v>一般行政管理事务</v>
          </cell>
          <cell r="C335">
            <v>0</v>
          </cell>
        </row>
        <row r="336">
          <cell r="A336">
            <v>2040603</v>
          </cell>
          <cell r="B336" t="str">
            <v>机关服务</v>
          </cell>
          <cell r="C336">
            <v>0</v>
          </cell>
        </row>
        <row r="337">
          <cell r="A337">
            <v>2040604</v>
          </cell>
          <cell r="B337" t="str">
            <v>基层司法业务</v>
          </cell>
          <cell r="C337">
            <v>2</v>
          </cell>
        </row>
        <row r="338">
          <cell r="A338">
            <v>2040605</v>
          </cell>
          <cell r="B338" t="str">
            <v>普法宣传</v>
          </cell>
          <cell r="C338">
            <v>10</v>
          </cell>
        </row>
        <row r="339">
          <cell r="A339">
            <v>2040606</v>
          </cell>
          <cell r="B339" t="str">
            <v>律师管理</v>
          </cell>
          <cell r="C339">
            <v>0</v>
          </cell>
        </row>
        <row r="340">
          <cell r="A340">
            <v>2040607</v>
          </cell>
          <cell r="B340" t="str">
            <v>公共法律服务</v>
          </cell>
          <cell r="C340">
            <v>7</v>
          </cell>
        </row>
        <row r="341">
          <cell r="A341">
            <v>2040608</v>
          </cell>
          <cell r="B341" t="str">
            <v>国家统一法律职业资格考试</v>
          </cell>
          <cell r="C341">
            <v>0</v>
          </cell>
        </row>
        <row r="342">
          <cell r="A342">
            <v>2040610</v>
          </cell>
          <cell r="B342" t="str">
            <v>社区矫正</v>
          </cell>
          <cell r="C342">
            <v>120</v>
          </cell>
        </row>
        <row r="343">
          <cell r="A343">
            <v>2040612</v>
          </cell>
          <cell r="B343" t="str">
            <v>法治建设</v>
          </cell>
          <cell r="C343">
            <v>17</v>
          </cell>
        </row>
        <row r="344">
          <cell r="A344">
            <v>2040613</v>
          </cell>
          <cell r="B344" t="str">
            <v>信息化建设</v>
          </cell>
          <cell r="C344">
            <v>0</v>
          </cell>
        </row>
        <row r="345">
          <cell r="A345">
            <v>2040650</v>
          </cell>
          <cell r="B345" t="str">
            <v>事业运行</v>
          </cell>
          <cell r="C345">
            <v>142</v>
          </cell>
        </row>
        <row r="346">
          <cell r="A346">
            <v>2040699</v>
          </cell>
          <cell r="B346" t="str">
            <v>其他司法支出</v>
          </cell>
          <cell r="C346">
            <v>45</v>
          </cell>
        </row>
        <row r="347">
          <cell r="A347">
            <v>20407</v>
          </cell>
          <cell r="B347" t="str">
            <v>监狱</v>
          </cell>
          <cell r="C347">
            <v>0</v>
          </cell>
        </row>
        <row r="348">
          <cell r="A348">
            <v>2040701</v>
          </cell>
          <cell r="B348" t="str">
            <v>行政运行</v>
          </cell>
          <cell r="C348">
            <v>0</v>
          </cell>
        </row>
        <row r="349">
          <cell r="A349">
            <v>2040702</v>
          </cell>
          <cell r="B349" t="str">
            <v>一般行政管理事务</v>
          </cell>
          <cell r="C349">
            <v>0</v>
          </cell>
        </row>
        <row r="350">
          <cell r="A350">
            <v>2040703</v>
          </cell>
          <cell r="B350" t="str">
            <v>机关服务</v>
          </cell>
          <cell r="C350">
            <v>0</v>
          </cell>
        </row>
        <row r="351">
          <cell r="A351">
            <v>2040704</v>
          </cell>
          <cell r="B351" t="str">
            <v>罪犯生活及医疗卫生</v>
          </cell>
          <cell r="C351">
            <v>0</v>
          </cell>
        </row>
        <row r="352">
          <cell r="A352">
            <v>2040705</v>
          </cell>
          <cell r="B352" t="str">
            <v>监狱业务及罪犯改造</v>
          </cell>
          <cell r="C352">
            <v>0</v>
          </cell>
        </row>
        <row r="353">
          <cell r="A353">
            <v>2040706</v>
          </cell>
          <cell r="B353" t="str">
            <v>狱政设施建设</v>
          </cell>
          <cell r="C353">
            <v>0</v>
          </cell>
        </row>
        <row r="354">
          <cell r="A354">
            <v>2040707</v>
          </cell>
          <cell r="B354" t="str">
            <v>信息化建设</v>
          </cell>
          <cell r="C354">
            <v>0</v>
          </cell>
        </row>
        <row r="355">
          <cell r="A355">
            <v>2040750</v>
          </cell>
          <cell r="B355" t="str">
            <v>事业运行</v>
          </cell>
          <cell r="C355">
            <v>0</v>
          </cell>
        </row>
        <row r="356">
          <cell r="A356">
            <v>2040799</v>
          </cell>
          <cell r="B356" t="str">
            <v>其他监狱支出</v>
          </cell>
          <cell r="C356">
            <v>0</v>
          </cell>
        </row>
        <row r="357">
          <cell r="A357">
            <v>20408</v>
          </cell>
          <cell r="B357" t="str">
            <v>强制隔离戒毒</v>
          </cell>
          <cell r="C357">
            <v>0</v>
          </cell>
        </row>
        <row r="358">
          <cell r="A358">
            <v>2040801</v>
          </cell>
          <cell r="B358" t="str">
            <v>行政运行</v>
          </cell>
          <cell r="C358">
            <v>0</v>
          </cell>
        </row>
        <row r="359">
          <cell r="A359">
            <v>2040802</v>
          </cell>
          <cell r="B359" t="str">
            <v>一般行政管理事务</v>
          </cell>
          <cell r="C359">
            <v>0</v>
          </cell>
        </row>
        <row r="360">
          <cell r="A360">
            <v>2040803</v>
          </cell>
          <cell r="B360" t="str">
            <v>机关服务</v>
          </cell>
          <cell r="C360">
            <v>0</v>
          </cell>
        </row>
        <row r="361">
          <cell r="A361">
            <v>2040804</v>
          </cell>
          <cell r="B361" t="str">
            <v>强制隔离戒毒人员生活</v>
          </cell>
          <cell r="C361">
            <v>0</v>
          </cell>
        </row>
        <row r="362">
          <cell r="A362">
            <v>2040805</v>
          </cell>
          <cell r="B362" t="str">
            <v>强制隔离戒毒人员教育</v>
          </cell>
          <cell r="C362">
            <v>0</v>
          </cell>
        </row>
        <row r="363">
          <cell r="A363">
            <v>2040806</v>
          </cell>
          <cell r="B363" t="str">
            <v>所政设施建设</v>
          </cell>
          <cell r="C363">
            <v>0</v>
          </cell>
        </row>
        <row r="364">
          <cell r="A364">
            <v>2040807</v>
          </cell>
          <cell r="B364" t="str">
            <v>信息化建设</v>
          </cell>
          <cell r="C364">
            <v>0</v>
          </cell>
        </row>
        <row r="365">
          <cell r="A365">
            <v>2040850</v>
          </cell>
          <cell r="B365" t="str">
            <v>事业运行</v>
          </cell>
          <cell r="C365">
            <v>0</v>
          </cell>
        </row>
        <row r="366">
          <cell r="A366">
            <v>2040899</v>
          </cell>
          <cell r="B366" t="str">
            <v>其他强制隔离戒毒支出</v>
          </cell>
          <cell r="C366">
            <v>0</v>
          </cell>
        </row>
        <row r="367">
          <cell r="A367">
            <v>20409</v>
          </cell>
          <cell r="B367" t="str">
            <v>国家保密</v>
          </cell>
          <cell r="C367">
            <v>0</v>
          </cell>
        </row>
        <row r="368">
          <cell r="A368">
            <v>2040901</v>
          </cell>
          <cell r="B368" t="str">
            <v>行政运行</v>
          </cell>
          <cell r="C368">
            <v>0</v>
          </cell>
        </row>
        <row r="369">
          <cell r="A369">
            <v>2040902</v>
          </cell>
          <cell r="B369" t="str">
            <v>一般行政管理事务</v>
          </cell>
          <cell r="C369">
            <v>0</v>
          </cell>
        </row>
        <row r="370">
          <cell r="A370">
            <v>2040903</v>
          </cell>
          <cell r="B370" t="str">
            <v>机关服务</v>
          </cell>
          <cell r="C370">
            <v>0</v>
          </cell>
        </row>
        <row r="371">
          <cell r="A371">
            <v>2040904</v>
          </cell>
          <cell r="B371" t="str">
            <v>保密技术</v>
          </cell>
          <cell r="C371">
            <v>0</v>
          </cell>
        </row>
        <row r="372">
          <cell r="A372">
            <v>2040905</v>
          </cell>
          <cell r="B372" t="str">
            <v>保密管理</v>
          </cell>
          <cell r="C372">
            <v>0</v>
          </cell>
        </row>
        <row r="373">
          <cell r="A373">
            <v>2040950</v>
          </cell>
          <cell r="B373" t="str">
            <v>事业运行</v>
          </cell>
          <cell r="C373">
            <v>0</v>
          </cell>
        </row>
        <row r="374">
          <cell r="A374">
            <v>2040999</v>
          </cell>
          <cell r="B374" t="str">
            <v>其他国家保密支出</v>
          </cell>
          <cell r="C374">
            <v>0</v>
          </cell>
        </row>
        <row r="375">
          <cell r="A375">
            <v>20410</v>
          </cell>
          <cell r="B375" t="str">
            <v>缉私警察</v>
          </cell>
          <cell r="C375">
            <v>0</v>
          </cell>
        </row>
        <row r="376">
          <cell r="A376">
            <v>2041001</v>
          </cell>
          <cell r="B376" t="str">
            <v>行政运行</v>
          </cell>
          <cell r="C376">
            <v>0</v>
          </cell>
        </row>
        <row r="377">
          <cell r="A377">
            <v>2041002</v>
          </cell>
          <cell r="B377" t="str">
            <v>一般行政管理事务</v>
          </cell>
          <cell r="C377">
            <v>0</v>
          </cell>
        </row>
        <row r="378">
          <cell r="A378">
            <v>2041006</v>
          </cell>
          <cell r="B378" t="str">
            <v>信息化建设</v>
          </cell>
          <cell r="C378">
            <v>0</v>
          </cell>
        </row>
        <row r="379">
          <cell r="A379">
            <v>2041007</v>
          </cell>
          <cell r="B379" t="str">
            <v>缉私业务</v>
          </cell>
          <cell r="C379">
            <v>0</v>
          </cell>
        </row>
        <row r="380">
          <cell r="A380">
            <v>2041099</v>
          </cell>
          <cell r="B380" t="str">
            <v>其他缉私警察支出</v>
          </cell>
          <cell r="C380">
            <v>0</v>
          </cell>
        </row>
        <row r="381">
          <cell r="A381">
            <v>20499</v>
          </cell>
          <cell r="B381" t="str">
            <v>其他公共安全支出(款)</v>
          </cell>
          <cell r="C381">
            <v>831</v>
          </cell>
        </row>
        <row r="382">
          <cell r="A382">
            <v>2049902</v>
          </cell>
          <cell r="B382" t="str">
            <v>国家司法救助支出</v>
          </cell>
          <cell r="C382">
            <v>0</v>
          </cell>
        </row>
        <row r="383">
          <cell r="A383">
            <v>2049999</v>
          </cell>
          <cell r="B383" t="str">
            <v>其他公共安全支出(项)</v>
          </cell>
          <cell r="C383">
            <v>831</v>
          </cell>
        </row>
        <row r="384">
          <cell r="A384">
            <v>205</v>
          </cell>
          <cell r="B384" t="str">
            <v>教育支出</v>
          </cell>
          <cell r="C384">
            <v>141380</v>
          </cell>
        </row>
        <row r="385">
          <cell r="A385">
            <v>20501</v>
          </cell>
          <cell r="B385" t="str">
            <v>教育管理事务</v>
          </cell>
          <cell r="C385">
            <v>1306</v>
          </cell>
        </row>
        <row r="386">
          <cell r="A386">
            <v>2050101</v>
          </cell>
          <cell r="B386" t="str">
            <v>行政运行</v>
          </cell>
          <cell r="C386">
            <v>378</v>
          </cell>
        </row>
        <row r="387">
          <cell r="A387">
            <v>2050102</v>
          </cell>
          <cell r="B387" t="str">
            <v>一般行政管理事务</v>
          </cell>
          <cell r="C387">
            <v>0</v>
          </cell>
        </row>
        <row r="388">
          <cell r="A388">
            <v>2050103</v>
          </cell>
          <cell r="B388" t="str">
            <v>机关服务</v>
          </cell>
          <cell r="C388">
            <v>0</v>
          </cell>
        </row>
        <row r="389">
          <cell r="A389">
            <v>2050199</v>
          </cell>
          <cell r="B389" t="str">
            <v>其他教育管理事务支出</v>
          </cell>
          <cell r="C389">
            <v>928</v>
          </cell>
        </row>
        <row r="390">
          <cell r="A390">
            <v>20502</v>
          </cell>
          <cell r="B390" t="str">
            <v>普通教育</v>
          </cell>
          <cell r="C390">
            <v>125661</v>
          </cell>
        </row>
        <row r="391">
          <cell r="A391">
            <v>2050201</v>
          </cell>
          <cell r="B391" t="str">
            <v>学前教育</v>
          </cell>
          <cell r="C391">
            <v>3895</v>
          </cell>
        </row>
        <row r="392">
          <cell r="A392">
            <v>2050202</v>
          </cell>
          <cell r="B392" t="str">
            <v>小学教育</v>
          </cell>
          <cell r="C392">
            <v>63562</v>
          </cell>
        </row>
        <row r="393">
          <cell r="A393">
            <v>2050203</v>
          </cell>
          <cell r="B393" t="str">
            <v>初中教育</v>
          </cell>
          <cell r="C393">
            <v>39614</v>
          </cell>
        </row>
        <row r="394">
          <cell r="A394">
            <v>2050204</v>
          </cell>
          <cell r="B394" t="str">
            <v>高中教育</v>
          </cell>
          <cell r="C394">
            <v>18062</v>
          </cell>
        </row>
        <row r="395">
          <cell r="A395">
            <v>2050205</v>
          </cell>
          <cell r="B395" t="str">
            <v>高等教育</v>
          </cell>
          <cell r="C395">
            <v>0</v>
          </cell>
        </row>
        <row r="396">
          <cell r="A396">
            <v>2050299</v>
          </cell>
          <cell r="B396" t="str">
            <v>其他普通教育支出</v>
          </cell>
          <cell r="C396">
            <v>528</v>
          </cell>
        </row>
        <row r="397">
          <cell r="A397">
            <v>20503</v>
          </cell>
          <cell r="B397" t="str">
            <v>职业教育</v>
          </cell>
          <cell r="C397">
            <v>7578</v>
          </cell>
        </row>
        <row r="398">
          <cell r="A398">
            <v>2050301</v>
          </cell>
          <cell r="B398" t="str">
            <v>初等职业教育</v>
          </cell>
          <cell r="C398">
            <v>0</v>
          </cell>
        </row>
        <row r="399">
          <cell r="A399">
            <v>2050302</v>
          </cell>
          <cell r="B399" t="str">
            <v>中等职业教育</v>
          </cell>
          <cell r="C399">
            <v>7479</v>
          </cell>
        </row>
        <row r="400">
          <cell r="A400">
            <v>2050303</v>
          </cell>
          <cell r="B400" t="str">
            <v>技校教育</v>
          </cell>
          <cell r="C400">
            <v>99</v>
          </cell>
        </row>
        <row r="401">
          <cell r="A401">
            <v>2050305</v>
          </cell>
          <cell r="B401" t="str">
            <v>高等职业教育</v>
          </cell>
          <cell r="C401">
            <v>0</v>
          </cell>
        </row>
        <row r="402">
          <cell r="A402">
            <v>2050399</v>
          </cell>
          <cell r="B402" t="str">
            <v>其他职业教育支出</v>
          </cell>
          <cell r="C402">
            <v>0</v>
          </cell>
        </row>
        <row r="403">
          <cell r="A403">
            <v>20504</v>
          </cell>
          <cell r="B403" t="str">
            <v>成人教育</v>
          </cell>
          <cell r="C403">
            <v>0</v>
          </cell>
        </row>
        <row r="404">
          <cell r="A404">
            <v>2050401</v>
          </cell>
          <cell r="B404" t="str">
            <v>成人初等教育</v>
          </cell>
          <cell r="C404">
            <v>0</v>
          </cell>
        </row>
        <row r="405">
          <cell r="A405">
            <v>2050402</v>
          </cell>
          <cell r="B405" t="str">
            <v>成人中等教育</v>
          </cell>
          <cell r="C405">
            <v>0</v>
          </cell>
        </row>
        <row r="406">
          <cell r="A406">
            <v>2050403</v>
          </cell>
          <cell r="B406" t="str">
            <v>成人高等教育</v>
          </cell>
          <cell r="C406">
            <v>0</v>
          </cell>
        </row>
        <row r="407">
          <cell r="A407">
            <v>2050404</v>
          </cell>
          <cell r="B407" t="str">
            <v>成人广播电视教育</v>
          </cell>
          <cell r="C407">
            <v>0</v>
          </cell>
        </row>
        <row r="408">
          <cell r="A408">
            <v>2050499</v>
          </cell>
          <cell r="B408" t="str">
            <v>其他成人教育支出</v>
          </cell>
          <cell r="C408">
            <v>0</v>
          </cell>
        </row>
        <row r="409">
          <cell r="A409">
            <v>20505</v>
          </cell>
          <cell r="B409" t="str">
            <v>广播电视教育</v>
          </cell>
          <cell r="C409">
            <v>0</v>
          </cell>
        </row>
        <row r="410">
          <cell r="A410">
            <v>2050501</v>
          </cell>
          <cell r="B410" t="str">
            <v>广播电视学校</v>
          </cell>
          <cell r="C410">
            <v>0</v>
          </cell>
        </row>
        <row r="411">
          <cell r="A411">
            <v>2050502</v>
          </cell>
          <cell r="B411" t="str">
            <v>教育电视台</v>
          </cell>
          <cell r="C411">
            <v>0</v>
          </cell>
        </row>
        <row r="412">
          <cell r="A412">
            <v>2050599</v>
          </cell>
          <cell r="B412" t="str">
            <v>其他广播电视教育支出</v>
          </cell>
          <cell r="C412">
            <v>0</v>
          </cell>
        </row>
        <row r="413">
          <cell r="A413">
            <v>20506</v>
          </cell>
          <cell r="B413" t="str">
            <v>留学教育</v>
          </cell>
          <cell r="C413">
            <v>0</v>
          </cell>
        </row>
        <row r="414">
          <cell r="A414">
            <v>2050601</v>
          </cell>
          <cell r="B414" t="str">
            <v>出国留学教育</v>
          </cell>
          <cell r="C414">
            <v>0</v>
          </cell>
        </row>
        <row r="415">
          <cell r="A415">
            <v>2050602</v>
          </cell>
          <cell r="B415" t="str">
            <v>来华留学教育</v>
          </cell>
          <cell r="C415">
            <v>0</v>
          </cell>
        </row>
        <row r="416">
          <cell r="A416">
            <v>2050699</v>
          </cell>
          <cell r="B416" t="str">
            <v>其他留学教育支出</v>
          </cell>
          <cell r="C416">
            <v>0</v>
          </cell>
        </row>
        <row r="417">
          <cell r="A417">
            <v>20507</v>
          </cell>
          <cell r="B417" t="str">
            <v>特殊教育</v>
          </cell>
          <cell r="C417">
            <v>373</v>
          </cell>
        </row>
        <row r="418">
          <cell r="A418">
            <v>2050701</v>
          </cell>
          <cell r="B418" t="str">
            <v>特殊学校教育</v>
          </cell>
          <cell r="C418">
            <v>373</v>
          </cell>
        </row>
        <row r="419">
          <cell r="A419">
            <v>2050702</v>
          </cell>
          <cell r="B419" t="str">
            <v>工读学校教育</v>
          </cell>
          <cell r="C419">
            <v>0</v>
          </cell>
        </row>
        <row r="420">
          <cell r="A420">
            <v>2050799</v>
          </cell>
          <cell r="B420" t="str">
            <v>其他特殊教育支出</v>
          </cell>
          <cell r="C420">
            <v>0</v>
          </cell>
        </row>
        <row r="421">
          <cell r="A421">
            <v>20508</v>
          </cell>
          <cell r="B421" t="str">
            <v>进修及培训</v>
          </cell>
          <cell r="C421">
            <v>5941</v>
          </cell>
        </row>
        <row r="422">
          <cell r="A422">
            <v>2050801</v>
          </cell>
          <cell r="B422" t="str">
            <v>教师进修</v>
          </cell>
          <cell r="C422">
            <v>1495</v>
          </cell>
        </row>
        <row r="423">
          <cell r="A423">
            <v>2050802</v>
          </cell>
          <cell r="B423" t="str">
            <v>干部教育</v>
          </cell>
          <cell r="C423">
            <v>4446</v>
          </cell>
        </row>
        <row r="424">
          <cell r="A424">
            <v>2050803</v>
          </cell>
          <cell r="B424" t="str">
            <v>培训支出</v>
          </cell>
          <cell r="C424">
            <v>0</v>
          </cell>
        </row>
        <row r="425">
          <cell r="A425">
            <v>2050804</v>
          </cell>
          <cell r="B425" t="str">
            <v>退役士兵能力提升</v>
          </cell>
          <cell r="C425">
            <v>0</v>
          </cell>
        </row>
        <row r="426">
          <cell r="A426">
            <v>2050899</v>
          </cell>
          <cell r="B426" t="str">
            <v>其他进修及培训</v>
          </cell>
          <cell r="C426">
            <v>0</v>
          </cell>
        </row>
        <row r="427">
          <cell r="A427">
            <v>20509</v>
          </cell>
          <cell r="B427" t="str">
            <v>教育费附加安排的支出</v>
          </cell>
          <cell r="C427">
            <v>0</v>
          </cell>
        </row>
        <row r="428">
          <cell r="A428">
            <v>2050901</v>
          </cell>
          <cell r="B428" t="str">
            <v>农村中小学校舍建设</v>
          </cell>
          <cell r="C428">
            <v>0</v>
          </cell>
        </row>
        <row r="429">
          <cell r="A429">
            <v>2050902</v>
          </cell>
          <cell r="B429" t="str">
            <v>农村中小学教学设施</v>
          </cell>
          <cell r="C429">
            <v>0</v>
          </cell>
        </row>
        <row r="430">
          <cell r="A430">
            <v>2050903</v>
          </cell>
          <cell r="B430" t="str">
            <v>城市中小学校舍建设</v>
          </cell>
          <cell r="C430">
            <v>0</v>
          </cell>
        </row>
        <row r="431">
          <cell r="A431">
            <v>2050904</v>
          </cell>
          <cell r="B431" t="str">
            <v>城市中小学教学设施</v>
          </cell>
          <cell r="C431">
            <v>0</v>
          </cell>
        </row>
        <row r="432">
          <cell r="A432">
            <v>2050905</v>
          </cell>
          <cell r="B432" t="str">
            <v>中等职业学校教学设施</v>
          </cell>
          <cell r="C432">
            <v>0</v>
          </cell>
        </row>
        <row r="433">
          <cell r="A433">
            <v>2050999</v>
          </cell>
          <cell r="B433" t="str">
            <v>其他教育费附加安排的支出</v>
          </cell>
          <cell r="C433">
            <v>0</v>
          </cell>
        </row>
        <row r="434">
          <cell r="A434">
            <v>20599</v>
          </cell>
          <cell r="B434" t="str">
            <v>其他教育支出(款)</v>
          </cell>
          <cell r="C434">
            <v>521</v>
          </cell>
        </row>
        <row r="435">
          <cell r="A435">
            <v>2059999</v>
          </cell>
          <cell r="B435" t="str">
            <v>其他教育支出(项)</v>
          </cell>
          <cell r="C435">
            <v>521</v>
          </cell>
        </row>
        <row r="436">
          <cell r="A436">
            <v>206</v>
          </cell>
          <cell r="B436" t="str">
            <v>科学技术支出</v>
          </cell>
          <cell r="C436">
            <v>1896</v>
          </cell>
        </row>
        <row r="437">
          <cell r="A437">
            <v>20601</v>
          </cell>
          <cell r="B437" t="str">
            <v>科学技术管理事务</v>
          </cell>
          <cell r="C437">
            <v>133</v>
          </cell>
        </row>
        <row r="438">
          <cell r="A438">
            <v>2060101</v>
          </cell>
          <cell r="B438" t="str">
            <v>行政运行</v>
          </cell>
          <cell r="C438">
            <v>113</v>
          </cell>
        </row>
        <row r="439">
          <cell r="A439">
            <v>2060102</v>
          </cell>
          <cell r="B439" t="str">
            <v>一般行政管理事务</v>
          </cell>
          <cell r="C439">
            <v>0</v>
          </cell>
        </row>
        <row r="440">
          <cell r="A440">
            <v>2060103</v>
          </cell>
          <cell r="B440" t="str">
            <v>机关服务</v>
          </cell>
          <cell r="C440">
            <v>0</v>
          </cell>
        </row>
        <row r="441">
          <cell r="A441">
            <v>2060199</v>
          </cell>
          <cell r="B441" t="str">
            <v>其他科学技术管理事务支出</v>
          </cell>
          <cell r="C441">
            <v>20</v>
          </cell>
        </row>
        <row r="442">
          <cell r="A442">
            <v>20602</v>
          </cell>
          <cell r="B442" t="str">
            <v>基础研究</v>
          </cell>
          <cell r="C442">
            <v>0</v>
          </cell>
        </row>
        <row r="443">
          <cell r="A443">
            <v>2060201</v>
          </cell>
          <cell r="B443" t="str">
            <v>机构运行</v>
          </cell>
          <cell r="C443">
            <v>0</v>
          </cell>
        </row>
        <row r="444">
          <cell r="A444">
            <v>2060203</v>
          </cell>
          <cell r="B444" t="str">
            <v>自然科学基金</v>
          </cell>
          <cell r="C444">
            <v>0</v>
          </cell>
        </row>
        <row r="445">
          <cell r="A445">
            <v>2060204</v>
          </cell>
          <cell r="B445" t="str">
            <v>实验室及相关设施</v>
          </cell>
          <cell r="C445">
            <v>0</v>
          </cell>
        </row>
        <row r="446">
          <cell r="A446">
            <v>2060205</v>
          </cell>
          <cell r="B446" t="str">
            <v>重大科学工程</v>
          </cell>
          <cell r="C446">
            <v>0</v>
          </cell>
        </row>
        <row r="447">
          <cell r="A447">
            <v>2060206</v>
          </cell>
          <cell r="B447" t="str">
            <v>专项基础科研</v>
          </cell>
          <cell r="C447">
            <v>0</v>
          </cell>
        </row>
        <row r="448">
          <cell r="A448">
            <v>2060207</v>
          </cell>
          <cell r="B448" t="str">
            <v>专项技术基础</v>
          </cell>
          <cell r="C448">
            <v>0</v>
          </cell>
        </row>
        <row r="449">
          <cell r="A449">
            <v>2060208</v>
          </cell>
          <cell r="B449" t="str">
            <v>科技人才队伍建设</v>
          </cell>
          <cell r="C449">
            <v>0</v>
          </cell>
        </row>
        <row r="450">
          <cell r="A450">
            <v>2060299</v>
          </cell>
          <cell r="B450" t="str">
            <v>其他基础研究支出</v>
          </cell>
          <cell r="C450">
            <v>0</v>
          </cell>
        </row>
        <row r="451">
          <cell r="A451">
            <v>20603</v>
          </cell>
          <cell r="B451" t="str">
            <v>应用研究</v>
          </cell>
          <cell r="C451">
            <v>0</v>
          </cell>
        </row>
        <row r="452">
          <cell r="A452">
            <v>2060301</v>
          </cell>
          <cell r="B452" t="str">
            <v>机构运行</v>
          </cell>
          <cell r="C452">
            <v>0</v>
          </cell>
        </row>
        <row r="453">
          <cell r="A453">
            <v>2060302</v>
          </cell>
          <cell r="B453" t="str">
            <v>社会公益研究</v>
          </cell>
          <cell r="C453">
            <v>0</v>
          </cell>
        </row>
        <row r="454">
          <cell r="A454">
            <v>2060303</v>
          </cell>
          <cell r="B454" t="str">
            <v>高技术研究</v>
          </cell>
          <cell r="C454">
            <v>0</v>
          </cell>
        </row>
        <row r="455">
          <cell r="A455">
            <v>2060304</v>
          </cell>
          <cell r="B455" t="str">
            <v>专项科研试制</v>
          </cell>
          <cell r="C455">
            <v>0</v>
          </cell>
        </row>
        <row r="456">
          <cell r="A456">
            <v>2060399</v>
          </cell>
          <cell r="B456" t="str">
            <v>其他应用研究支出</v>
          </cell>
          <cell r="C456">
            <v>0</v>
          </cell>
        </row>
        <row r="457">
          <cell r="A457">
            <v>20604</v>
          </cell>
          <cell r="B457" t="str">
            <v>技术研究与开发</v>
          </cell>
          <cell r="C457">
            <v>40</v>
          </cell>
        </row>
        <row r="458">
          <cell r="A458">
            <v>2060401</v>
          </cell>
          <cell r="B458" t="str">
            <v>机构运行</v>
          </cell>
          <cell r="C458">
            <v>0</v>
          </cell>
        </row>
        <row r="459">
          <cell r="A459">
            <v>2060404</v>
          </cell>
          <cell r="B459" t="str">
            <v>科技成果转化与扩散</v>
          </cell>
          <cell r="C459">
            <v>17</v>
          </cell>
        </row>
        <row r="460">
          <cell r="A460">
            <v>2060405</v>
          </cell>
          <cell r="B460" t="str">
            <v>共性技术研究与开发</v>
          </cell>
          <cell r="C460">
            <v>0</v>
          </cell>
        </row>
        <row r="461">
          <cell r="A461">
            <v>2060499</v>
          </cell>
          <cell r="B461" t="str">
            <v>其他技术研究与开发支出</v>
          </cell>
          <cell r="C461">
            <v>23</v>
          </cell>
        </row>
        <row r="462">
          <cell r="A462">
            <v>20605</v>
          </cell>
          <cell r="B462" t="str">
            <v>科技条件与服务</v>
          </cell>
          <cell r="C462">
            <v>0</v>
          </cell>
        </row>
        <row r="463">
          <cell r="A463">
            <v>2060501</v>
          </cell>
          <cell r="B463" t="str">
            <v>机构运行</v>
          </cell>
          <cell r="C463">
            <v>0</v>
          </cell>
        </row>
        <row r="464">
          <cell r="A464">
            <v>2060502</v>
          </cell>
          <cell r="B464" t="str">
            <v>技术创新服务体系</v>
          </cell>
          <cell r="C464">
            <v>0</v>
          </cell>
        </row>
        <row r="465">
          <cell r="A465">
            <v>2060503</v>
          </cell>
          <cell r="B465" t="str">
            <v>科技条件专项</v>
          </cell>
          <cell r="C465">
            <v>0</v>
          </cell>
        </row>
        <row r="466">
          <cell r="A466">
            <v>2060599</v>
          </cell>
          <cell r="B466" t="str">
            <v>其他科技条件与服务支出</v>
          </cell>
          <cell r="C466">
            <v>0</v>
          </cell>
        </row>
        <row r="467">
          <cell r="A467">
            <v>20606</v>
          </cell>
          <cell r="B467" t="str">
            <v>社会科学</v>
          </cell>
          <cell r="C467">
            <v>0</v>
          </cell>
        </row>
        <row r="468">
          <cell r="A468">
            <v>2060601</v>
          </cell>
          <cell r="B468" t="str">
            <v>社会科学研究机构</v>
          </cell>
          <cell r="C468">
            <v>0</v>
          </cell>
        </row>
        <row r="469">
          <cell r="A469">
            <v>2060602</v>
          </cell>
          <cell r="B469" t="str">
            <v>社会科学研究</v>
          </cell>
          <cell r="C469">
            <v>0</v>
          </cell>
        </row>
        <row r="470">
          <cell r="A470">
            <v>2060603</v>
          </cell>
          <cell r="B470" t="str">
            <v>社科基金支出</v>
          </cell>
          <cell r="C470">
            <v>0</v>
          </cell>
        </row>
        <row r="471">
          <cell r="A471">
            <v>2060699</v>
          </cell>
          <cell r="B471" t="str">
            <v>其他社会科学支出</v>
          </cell>
          <cell r="C471">
            <v>0</v>
          </cell>
        </row>
        <row r="472">
          <cell r="A472">
            <v>20607</v>
          </cell>
          <cell r="B472" t="str">
            <v>科学技术普及</v>
          </cell>
          <cell r="C472">
            <v>184</v>
          </cell>
        </row>
        <row r="473">
          <cell r="A473">
            <v>2060701</v>
          </cell>
          <cell r="B473" t="str">
            <v>机构运行</v>
          </cell>
          <cell r="C473">
            <v>121</v>
          </cell>
        </row>
        <row r="474">
          <cell r="A474">
            <v>2060702</v>
          </cell>
          <cell r="B474" t="str">
            <v>科普活动</v>
          </cell>
          <cell r="C474">
            <v>11</v>
          </cell>
        </row>
        <row r="475">
          <cell r="A475">
            <v>2060703</v>
          </cell>
          <cell r="B475" t="str">
            <v>青少年科技活动</v>
          </cell>
          <cell r="C475">
            <v>45</v>
          </cell>
        </row>
        <row r="476">
          <cell r="A476">
            <v>2060704</v>
          </cell>
          <cell r="B476" t="str">
            <v>学术交流活动</v>
          </cell>
          <cell r="C476">
            <v>0</v>
          </cell>
        </row>
        <row r="477">
          <cell r="A477">
            <v>2060705</v>
          </cell>
          <cell r="B477" t="str">
            <v>科技馆站</v>
          </cell>
          <cell r="C477">
            <v>0</v>
          </cell>
        </row>
        <row r="478">
          <cell r="A478">
            <v>2060799</v>
          </cell>
          <cell r="B478" t="str">
            <v>其他科学技术普及支出</v>
          </cell>
          <cell r="C478">
            <v>7</v>
          </cell>
        </row>
        <row r="479">
          <cell r="A479">
            <v>20608</v>
          </cell>
          <cell r="B479" t="str">
            <v>科技交流与合作</v>
          </cell>
          <cell r="C479">
            <v>0</v>
          </cell>
        </row>
        <row r="480">
          <cell r="A480">
            <v>2060801</v>
          </cell>
          <cell r="B480" t="str">
            <v>国际交流与合作</v>
          </cell>
          <cell r="C480">
            <v>0</v>
          </cell>
        </row>
        <row r="481">
          <cell r="A481">
            <v>2060802</v>
          </cell>
          <cell r="B481" t="str">
            <v>重大科技合作项目</v>
          </cell>
          <cell r="C481">
            <v>0</v>
          </cell>
        </row>
        <row r="482">
          <cell r="A482">
            <v>2060899</v>
          </cell>
          <cell r="B482" t="str">
            <v>其他科技交流与合作支出</v>
          </cell>
          <cell r="C482">
            <v>0</v>
          </cell>
        </row>
        <row r="483">
          <cell r="A483">
            <v>20609</v>
          </cell>
          <cell r="B483" t="str">
            <v>科技重大项目</v>
          </cell>
          <cell r="C483">
            <v>1144</v>
          </cell>
        </row>
        <row r="484">
          <cell r="A484">
            <v>2060901</v>
          </cell>
          <cell r="B484" t="str">
            <v>科技重大专项</v>
          </cell>
          <cell r="C484">
            <v>0</v>
          </cell>
        </row>
        <row r="485">
          <cell r="A485">
            <v>2060902</v>
          </cell>
          <cell r="B485" t="str">
            <v>重点研发计划</v>
          </cell>
          <cell r="C485">
            <v>1144</v>
          </cell>
        </row>
        <row r="486">
          <cell r="A486">
            <v>2060999</v>
          </cell>
          <cell r="B486" t="str">
            <v>其他科技重大项目</v>
          </cell>
          <cell r="C486">
            <v>0</v>
          </cell>
        </row>
        <row r="487">
          <cell r="A487">
            <v>20699</v>
          </cell>
          <cell r="B487" t="str">
            <v>其他科学技术支出(款)</v>
          </cell>
          <cell r="C487">
            <v>395</v>
          </cell>
        </row>
        <row r="488">
          <cell r="A488">
            <v>2069901</v>
          </cell>
          <cell r="B488" t="str">
            <v>科技奖励</v>
          </cell>
          <cell r="C488">
            <v>88</v>
          </cell>
        </row>
        <row r="489">
          <cell r="A489">
            <v>2069902</v>
          </cell>
          <cell r="B489" t="str">
            <v>核应急</v>
          </cell>
          <cell r="C489">
            <v>0</v>
          </cell>
        </row>
        <row r="490">
          <cell r="A490">
            <v>2069903</v>
          </cell>
          <cell r="B490" t="str">
            <v>转制科研机构</v>
          </cell>
          <cell r="C490">
            <v>0</v>
          </cell>
        </row>
        <row r="491">
          <cell r="A491">
            <v>2069999</v>
          </cell>
          <cell r="B491" t="str">
            <v>其他科学技术支出(项)</v>
          </cell>
          <cell r="C491">
            <v>307</v>
          </cell>
        </row>
        <row r="492">
          <cell r="A492">
            <v>207</v>
          </cell>
          <cell r="B492" t="str">
            <v>文化旅游体育与传媒支出</v>
          </cell>
          <cell r="C492">
            <v>10513</v>
          </cell>
        </row>
        <row r="493">
          <cell r="A493">
            <v>20701</v>
          </cell>
          <cell r="B493" t="str">
            <v>文化和旅游</v>
          </cell>
          <cell r="C493">
            <v>8080</v>
          </cell>
        </row>
        <row r="494">
          <cell r="A494">
            <v>2070101</v>
          </cell>
          <cell r="B494" t="str">
            <v>行政运行</v>
          </cell>
          <cell r="C494">
            <v>808</v>
          </cell>
        </row>
        <row r="495">
          <cell r="A495">
            <v>2070102</v>
          </cell>
          <cell r="B495" t="str">
            <v>一般行政管理事务</v>
          </cell>
          <cell r="C495">
            <v>0</v>
          </cell>
        </row>
        <row r="496">
          <cell r="A496">
            <v>2070103</v>
          </cell>
          <cell r="B496" t="str">
            <v>机关服务</v>
          </cell>
          <cell r="C496">
            <v>0</v>
          </cell>
        </row>
        <row r="497">
          <cell r="A497">
            <v>2070104</v>
          </cell>
          <cell r="B497" t="str">
            <v>图书馆</v>
          </cell>
          <cell r="C497">
            <v>143</v>
          </cell>
        </row>
        <row r="498">
          <cell r="A498">
            <v>2070105</v>
          </cell>
          <cell r="B498" t="str">
            <v>文化展示及纪念机构</v>
          </cell>
          <cell r="C498">
            <v>0</v>
          </cell>
        </row>
        <row r="499">
          <cell r="A499">
            <v>2070106</v>
          </cell>
          <cell r="B499" t="str">
            <v>艺术表演场所</v>
          </cell>
          <cell r="C499">
            <v>0</v>
          </cell>
        </row>
        <row r="500">
          <cell r="A500">
            <v>2070107</v>
          </cell>
          <cell r="B500" t="str">
            <v>艺术表演团体</v>
          </cell>
          <cell r="C500">
            <v>0</v>
          </cell>
        </row>
        <row r="501">
          <cell r="A501">
            <v>2070108</v>
          </cell>
          <cell r="B501" t="str">
            <v>文化活动</v>
          </cell>
          <cell r="C501">
            <v>0</v>
          </cell>
        </row>
        <row r="502">
          <cell r="A502">
            <v>2070109</v>
          </cell>
          <cell r="B502" t="str">
            <v>群众文化</v>
          </cell>
          <cell r="C502">
            <v>1867</v>
          </cell>
        </row>
        <row r="503">
          <cell r="A503">
            <v>2070110</v>
          </cell>
          <cell r="B503" t="str">
            <v>文化和旅游交流与合作</v>
          </cell>
          <cell r="C503">
            <v>0</v>
          </cell>
        </row>
        <row r="504">
          <cell r="A504">
            <v>2070111</v>
          </cell>
          <cell r="B504" t="str">
            <v>文化创作与保护</v>
          </cell>
          <cell r="C504">
            <v>182</v>
          </cell>
        </row>
        <row r="505">
          <cell r="A505">
            <v>2070112</v>
          </cell>
          <cell r="B505" t="str">
            <v>文化和旅游市场管理</v>
          </cell>
          <cell r="C505">
            <v>2147</v>
          </cell>
        </row>
        <row r="506">
          <cell r="A506">
            <v>2070113</v>
          </cell>
          <cell r="B506" t="str">
            <v>旅游宣传</v>
          </cell>
          <cell r="C506">
            <v>769</v>
          </cell>
        </row>
        <row r="507">
          <cell r="A507">
            <v>2070114</v>
          </cell>
          <cell r="B507" t="str">
            <v>文化和旅游管理事务</v>
          </cell>
          <cell r="C507">
            <v>107</v>
          </cell>
        </row>
        <row r="508">
          <cell r="A508">
            <v>2070199</v>
          </cell>
          <cell r="B508" t="str">
            <v>其他文化和旅游支出</v>
          </cell>
          <cell r="C508">
            <v>2057</v>
          </cell>
        </row>
        <row r="509">
          <cell r="A509">
            <v>20702</v>
          </cell>
          <cell r="B509" t="str">
            <v>文物</v>
          </cell>
          <cell r="C509">
            <v>141</v>
          </cell>
        </row>
        <row r="510">
          <cell r="A510">
            <v>2070201</v>
          </cell>
          <cell r="B510" t="str">
            <v>行政运行</v>
          </cell>
          <cell r="C510">
            <v>0</v>
          </cell>
        </row>
        <row r="511">
          <cell r="A511">
            <v>2070202</v>
          </cell>
          <cell r="B511" t="str">
            <v>一般行政管理事务</v>
          </cell>
          <cell r="C511">
            <v>0</v>
          </cell>
        </row>
        <row r="512">
          <cell r="A512">
            <v>2070203</v>
          </cell>
          <cell r="B512" t="str">
            <v>机关服务</v>
          </cell>
          <cell r="C512">
            <v>0</v>
          </cell>
        </row>
        <row r="513">
          <cell r="A513">
            <v>2070204</v>
          </cell>
          <cell r="B513" t="str">
            <v>文物保护</v>
          </cell>
          <cell r="C513">
            <v>141</v>
          </cell>
        </row>
        <row r="514">
          <cell r="A514">
            <v>2070205</v>
          </cell>
          <cell r="B514" t="str">
            <v>博物馆</v>
          </cell>
          <cell r="C514">
            <v>0</v>
          </cell>
        </row>
        <row r="515">
          <cell r="A515">
            <v>2070206</v>
          </cell>
          <cell r="B515" t="str">
            <v>历史名城与古迹</v>
          </cell>
          <cell r="C515">
            <v>0</v>
          </cell>
        </row>
        <row r="516">
          <cell r="A516">
            <v>2070299</v>
          </cell>
          <cell r="B516" t="str">
            <v>其他文物支出</v>
          </cell>
          <cell r="C516">
            <v>0</v>
          </cell>
        </row>
        <row r="517">
          <cell r="A517">
            <v>20703</v>
          </cell>
          <cell r="B517" t="str">
            <v>体育</v>
          </cell>
          <cell r="C517">
            <v>397</v>
          </cell>
        </row>
        <row r="518">
          <cell r="A518">
            <v>2070301</v>
          </cell>
          <cell r="B518" t="str">
            <v>行政运行</v>
          </cell>
          <cell r="C518">
            <v>0</v>
          </cell>
        </row>
        <row r="519">
          <cell r="A519">
            <v>2070302</v>
          </cell>
          <cell r="B519" t="str">
            <v>一般行政管理事务</v>
          </cell>
          <cell r="C519">
            <v>0</v>
          </cell>
        </row>
        <row r="520">
          <cell r="A520">
            <v>2070303</v>
          </cell>
          <cell r="B520" t="str">
            <v>机关服务</v>
          </cell>
          <cell r="C520">
            <v>0</v>
          </cell>
        </row>
        <row r="521">
          <cell r="A521">
            <v>2070304</v>
          </cell>
          <cell r="B521" t="str">
            <v>运动项目管理</v>
          </cell>
          <cell r="C521">
            <v>0</v>
          </cell>
        </row>
        <row r="522">
          <cell r="A522">
            <v>2070305</v>
          </cell>
          <cell r="B522" t="str">
            <v>体育竞赛</v>
          </cell>
          <cell r="C522">
            <v>0</v>
          </cell>
        </row>
        <row r="523">
          <cell r="A523">
            <v>2070306</v>
          </cell>
          <cell r="B523" t="str">
            <v>体育训练</v>
          </cell>
          <cell r="C523">
            <v>0</v>
          </cell>
        </row>
        <row r="524">
          <cell r="A524">
            <v>2070307</v>
          </cell>
          <cell r="B524" t="str">
            <v>体育场馆</v>
          </cell>
          <cell r="C524">
            <v>258</v>
          </cell>
        </row>
        <row r="525">
          <cell r="A525">
            <v>2070308</v>
          </cell>
          <cell r="B525" t="str">
            <v>群众体育</v>
          </cell>
          <cell r="C525">
            <v>106</v>
          </cell>
        </row>
        <row r="526">
          <cell r="A526">
            <v>2070309</v>
          </cell>
          <cell r="B526" t="str">
            <v>体育交流与合作</v>
          </cell>
          <cell r="C526">
            <v>0</v>
          </cell>
        </row>
        <row r="527">
          <cell r="A527">
            <v>2070399</v>
          </cell>
          <cell r="B527" t="str">
            <v>其他体育支出</v>
          </cell>
          <cell r="C527">
            <v>33</v>
          </cell>
        </row>
        <row r="528">
          <cell r="A528">
            <v>20706</v>
          </cell>
          <cell r="B528" t="str">
            <v>新闻出版电影</v>
          </cell>
          <cell r="C528">
            <v>1426</v>
          </cell>
        </row>
        <row r="529">
          <cell r="A529">
            <v>2070601</v>
          </cell>
          <cell r="B529" t="str">
            <v>行政运行</v>
          </cell>
          <cell r="C529">
            <v>0</v>
          </cell>
        </row>
        <row r="530">
          <cell r="A530">
            <v>2070602</v>
          </cell>
          <cell r="B530" t="str">
            <v>一般行政管理事务</v>
          </cell>
          <cell r="C530">
            <v>0</v>
          </cell>
        </row>
        <row r="531">
          <cell r="A531">
            <v>2070603</v>
          </cell>
          <cell r="B531" t="str">
            <v>机关服务</v>
          </cell>
          <cell r="C531">
            <v>0</v>
          </cell>
        </row>
        <row r="532">
          <cell r="A532">
            <v>2070604</v>
          </cell>
          <cell r="B532" t="str">
            <v>新闻通讯</v>
          </cell>
          <cell r="C532">
            <v>1332</v>
          </cell>
        </row>
        <row r="533">
          <cell r="A533">
            <v>2070605</v>
          </cell>
          <cell r="B533" t="str">
            <v>出版发行</v>
          </cell>
          <cell r="C533">
            <v>43</v>
          </cell>
        </row>
        <row r="534">
          <cell r="A534">
            <v>2070606</v>
          </cell>
          <cell r="B534" t="str">
            <v>版权管理</v>
          </cell>
          <cell r="C534">
            <v>0</v>
          </cell>
        </row>
        <row r="535">
          <cell r="A535">
            <v>2070607</v>
          </cell>
          <cell r="B535" t="str">
            <v>电影</v>
          </cell>
          <cell r="C535">
            <v>51</v>
          </cell>
        </row>
        <row r="536">
          <cell r="A536">
            <v>2070699</v>
          </cell>
          <cell r="B536" t="str">
            <v>其他新闻出版电影支出</v>
          </cell>
          <cell r="C536">
            <v>0</v>
          </cell>
        </row>
        <row r="537">
          <cell r="A537">
            <v>20708</v>
          </cell>
          <cell r="B537" t="str">
            <v>广播电视</v>
          </cell>
          <cell r="C537">
            <v>237</v>
          </cell>
        </row>
        <row r="538">
          <cell r="A538">
            <v>2070801</v>
          </cell>
          <cell r="B538" t="str">
            <v>行政运行</v>
          </cell>
          <cell r="C538">
            <v>0</v>
          </cell>
        </row>
        <row r="539">
          <cell r="A539">
            <v>2070802</v>
          </cell>
          <cell r="B539" t="str">
            <v>一般行政管理事务</v>
          </cell>
          <cell r="C539">
            <v>0</v>
          </cell>
        </row>
        <row r="540">
          <cell r="A540">
            <v>2070803</v>
          </cell>
          <cell r="B540" t="str">
            <v>机关服务</v>
          </cell>
          <cell r="C540">
            <v>0</v>
          </cell>
        </row>
        <row r="541">
          <cell r="A541">
            <v>2070806</v>
          </cell>
          <cell r="B541" t="str">
            <v>监测监管</v>
          </cell>
          <cell r="C541">
            <v>0</v>
          </cell>
        </row>
        <row r="542">
          <cell r="A542">
            <v>2070807</v>
          </cell>
          <cell r="B542" t="str">
            <v>传输发射</v>
          </cell>
          <cell r="C542">
            <v>7</v>
          </cell>
        </row>
        <row r="543">
          <cell r="A543">
            <v>2070808</v>
          </cell>
          <cell r="B543" t="str">
            <v>广播电视事务</v>
          </cell>
          <cell r="C543">
            <v>80</v>
          </cell>
        </row>
        <row r="544">
          <cell r="A544">
            <v>2070899</v>
          </cell>
          <cell r="B544" t="str">
            <v>其他广播电视支出</v>
          </cell>
          <cell r="C544">
            <v>150</v>
          </cell>
        </row>
        <row r="545">
          <cell r="A545">
            <v>20799</v>
          </cell>
          <cell r="B545" t="str">
            <v>其他文化旅游体育与传媒支出(款)</v>
          </cell>
          <cell r="C545">
            <v>232</v>
          </cell>
        </row>
        <row r="546">
          <cell r="A546">
            <v>2079902</v>
          </cell>
          <cell r="B546" t="str">
            <v>宣传文化发展专项支出</v>
          </cell>
          <cell r="C546">
            <v>232</v>
          </cell>
        </row>
        <row r="547">
          <cell r="A547">
            <v>2079903</v>
          </cell>
          <cell r="B547" t="str">
            <v>文化产业发展专项支出</v>
          </cell>
          <cell r="C547">
            <v>0</v>
          </cell>
        </row>
        <row r="548">
          <cell r="A548">
            <v>2079999</v>
          </cell>
          <cell r="B548" t="str">
            <v>其他文化旅游体育与传媒支出(项)</v>
          </cell>
          <cell r="C548">
            <v>0</v>
          </cell>
        </row>
        <row r="549">
          <cell r="A549">
            <v>208</v>
          </cell>
          <cell r="B549" t="str">
            <v>社会保障和就业支出</v>
          </cell>
          <cell r="C549">
            <v>89390</v>
          </cell>
        </row>
        <row r="550">
          <cell r="A550">
            <v>20801</v>
          </cell>
          <cell r="B550" t="str">
            <v>人力资源和社会保障管理事务</v>
          </cell>
          <cell r="C550">
            <v>5083</v>
          </cell>
        </row>
        <row r="551">
          <cell r="A551">
            <v>2080101</v>
          </cell>
          <cell r="B551" t="str">
            <v>行政运行</v>
          </cell>
          <cell r="C551">
            <v>1556</v>
          </cell>
        </row>
        <row r="552">
          <cell r="A552">
            <v>2080102</v>
          </cell>
          <cell r="B552" t="str">
            <v>一般行政管理事务</v>
          </cell>
          <cell r="C552">
            <v>0</v>
          </cell>
        </row>
        <row r="553">
          <cell r="A553">
            <v>2080103</v>
          </cell>
          <cell r="B553" t="str">
            <v>机关服务</v>
          </cell>
          <cell r="C553">
            <v>0</v>
          </cell>
        </row>
        <row r="554">
          <cell r="A554">
            <v>2080104</v>
          </cell>
          <cell r="B554" t="str">
            <v>综合业务管理</v>
          </cell>
          <cell r="C554">
            <v>36</v>
          </cell>
        </row>
        <row r="555">
          <cell r="A555">
            <v>2080105</v>
          </cell>
          <cell r="B555" t="str">
            <v>劳动保障监察</v>
          </cell>
          <cell r="C555">
            <v>57</v>
          </cell>
        </row>
        <row r="556">
          <cell r="A556">
            <v>2080106</v>
          </cell>
          <cell r="B556" t="str">
            <v>就业管理事务</v>
          </cell>
          <cell r="C556">
            <v>0</v>
          </cell>
        </row>
        <row r="557">
          <cell r="A557">
            <v>2080107</v>
          </cell>
          <cell r="B557" t="str">
            <v>社会保险业务管理事务</v>
          </cell>
          <cell r="C557">
            <v>0</v>
          </cell>
        </row>
        <row r="558">
          <cell r="A558">
            <v>2080108</v>
          </cell>
          <cell r="B558" t="str">
            <v>信息化建设</v>
          </cell>
          <cell r="C558">
            <v>68</v>
          </cell>
        </row>
        <row r="559">
          <cell r="A559">
            <v>2080109</v>
          </cell>
          <cell r="B559" t="str">
            <v>社会保险经办机构</v>
          </cell>
          <cell r="C559">
            <v>1028</v>
          </cell>
        </row>
        <row r="560">
          <cell r="A560">
            <v>2080110</v>
          </cell>
          <cell r="B560" t="str">
            <v>劳动关系和维权</v>
          </cell>
          <cell r="C560">
            <v>0</v>
          </cell>
        </row>
        <row r="561">
          <cell r="A561">
            <v>2080111</v>
          </cell>
          <cell r="B561" t="str">
            <v>公共就业服务和职业技能鉴定机构</v>
          </cell>
          <cell r="C561">
            <v>0</v>
          </cell>
        </row>
        <row r="562">
          <cell r="A562">
            <v>2080112</v>
          </cell>
          <cell r="B562" t="str">
            <v>劳动人事争议调解仲裁</v>
          </cell>
          <cell r="C562">
            <v>29</v>
          </cell>
        </row>
        <row r="563">
          <cell r="A563">
            <v>2080113</v>
          </cell>
          <cell r="B563" t="str">
            <v>政府特殊津贴</v>
          </cell>
          <cell r="C563">
            <v>0</v>
          </cell>
        </row>
        <row r="564">
          <cell r="A564">
            <v>2080114</v>
          </cell>
          <cell r="B564" t="str">
            <v>资助留学回国人员</v>
          </cell>
          <cell r="C564">
            <v>0</v>
          </cell>
        </row>
        <row r="565">
          <cell r="A565">
            <v>2080115</v>
          </cell>
          <cell r="B565" t="str">
            <v>博士后日常经费</v>
          </cell>
          <cell r="C565">
            <v>0</v>
          </cell>
        </row>
        <row r="566">
          <cell r="A566">
            <v>2080116</v>
          </cell>
          <cell r="B566" t="str">
            <v>引进人才费用</v>
          </cell>
          <cell r="C566">
            <v>0</v>
          </cell>
        </row>
        <row r="567">
          <cell r="A567">
            <v>2080150</v>
          </cell>
          <cell r="B567" t="str">
            <v>事业运行</v>
          </cell>
          <cell r="C567">
            <v>73</v>
          </cell>
        </row>
        <row r="568">
          <cell r="A568">
            <v>2080199</v>
          </cell>
          <cell r="B568" t="str">
            <v>其他人力资源和社会保障管理事务支出</v>
          </cell>
          <cell r="C568">
            <v>2236</v>
          </cell>
        </row>
        <row r="569">
          <cell r="A569">
            <v>20802</v>
          </cell>
          <cell r="B569" t="str">
            <v>民政管理事务</v>
          </cell>
          <cell r="C569">
            <v>3653</v>
          </cell>
        </row>
        <row r="570">
          <cell r="A570">
            <v>2080201</v>
          </cell>
          <cell r="B570" t="str">
            <v>行政运行</v>
          </cell>
          <cell r="C570">
            <v>557</v>
          </cell>
        </row>
        <row r="571">
          <cell r="A571">
            <v>2080202</v>
          </cell>
          <cell r="B571" t="str">
            <v>一般行政管理事务</v>
          </cell>
          <cell r="C571">
            <v>0</v>
          </cell>
        </row>
        <row r="572">
          <cell r="A572">
            <v>2080203</v>
          </cell>
          <cell r="B572" t="str">
            <v>机关服务</v>
          </cell>
          <cell r="C572">
            <v>0</v>
          </cell>
        </row>
        <row r="573">
          <cell r="A573">
            <v>2080206</v>
          </cell>
          <cell r="B573" t="str">
            <v>社会组织管理</v>
          </cell>
          <cell r="C573">
            <v>0</v>
          </cell>
        </row>
        <row r="574">
          <cell r="A574">
            <v>2080207</v>
          </cell>
          <cell r="B574" t="str">
            <v>行政区划和地名管理</v>
          </cell>
          <cell r="C574">
            <v>0</v>
          </cell>
        </row>
        <row r="575">
          <cell r="A575">
            <v>2080208</v>
          </cell>
          <cell r="B575" t="str">
            <v>基层政权建设和社区治理</v>
          </cell>
          <cell r="C575">
            <v>2691</v>
          </cell>
        </row>
        <row r="576">
          <cell r="A576">
            <v>2080299</v>
          </cell>
          <cell r="B576" t="str">
            <v>其他民政管理事务支出</v>
          </cell>
          <cell r="C576">
            <v>405</v>
          </cell>
        </row>
        <row r="577">
          <cell r="A577">
            <v>20804</v>
          </cell>
          <cell r="B577" t="str">
            <v>补充全国社会保障基金</v>
          </cell>
          <cell r="C577">
            <v>0</v>
          </cell>
        </row>
        <row r="578">
          <cell r="A578">
            <v>2080402</v>
          </cell>
          <cell r="B578" t="str">
            <v>用一般公共预算补充基金</v>
          </cell>
          <cell r="C578">
            <v>0</v>
          </cell>
        </row>
        <row r="579">
          <cell r="A579">
            <v>20805</v>
          </cell>
          <cell r="B579" t="str">
            <v>行政事业单位养老支出</v>
          </cell>
          <cell r="C579">
            <v>39805</v>
          </cell>
        </row>
        <row r="580">
          <cell r="A580">
            <v>2080501</v>
          </cell>
          <cell r="B580" t="str">
            <v>行政单位离退休</v>
          </cell>
          <cell r="C580">
            <v>917</v>
          </cell>
        </row>
        <row r="581">
          <cell r="A581">
            <v>2080502</v>
          </cell>
          <cell r="B581" t="str">
            <v>事业单位离退休</v>
          </cell>
          <cell r="C581">
            <v>1892</v>
          </cell>
        </row>
        <row r="582">
          <cell r="A582">
            <v>2080503</v>
          </cell>
          <cell r="B582" t="str">
            <v>离退休人员管理机构</v>
          </cell>
          <cell r="C582">
            <v>0</v>
          </cell>
        </row>
        <row r="583">
          <cell r="A583">
            <v>2080505</v>
          </cell>
          <cell r="B583" t="str">
            <v>机关事业单位基本养老保险缴费支出</v>
          </cell>
          <cell r="C583">
            <v>14622</v>
          </cell>
        </row>
        <row r="584">
          <cell r="A584">
            <v>2080506</v>
          </cell>
          <cell r="B584" t="str">
            <v>机关事业单位职业年金缴费支出</v>
          </cell>
          <cell r="C584">
            <v>7194</v>
          </cell>
        </row>
        <row r="585">
          <cell r="A585">
            <v>2080507</v>
          </cell>
          <cell r="B585" t="str">
            <v>对机关事业单位基本养老保险基金的补助</v>
          </cell>
          <cell r="C585">
            <v>0</v>
          </cell>
        </row>
        <row r="586">
          <cell r="A586">
            <v>2080508</v>
          </cell>
          <cell r="B586" t="str">
            <v>对机关事业单位职业年金的补助</v>
          </cell>
          <cell r="C586">
            <v>0</v>
          </cell>
        </row>
        <row r="587">
          <cell r="A587">
            <v>2080599</v>
          </cell>
          <cell r="B587" t="str">
            <v>其他行政事业单位养老支出</v>
          </cell>
          <cell r="C587">
            <v>15180</v>
          </cell>
        </row>
        <row r="588">
          <cell r="A588">
            <v>20806</v>
          </cell>
          <cell r="B588" t="str">
            <v>企业改革补助</v>
          </cell>
          <cell r="C588">
            <v>0</v>
          </cell>
        </row>
        <row r="589">
          <cell r="A589">
            <v>2080601</v>
          </cell>
          <cell r="B589" t="str">
            <v>企业关闭破产补助</v>
          </cell>
          <cell r="C589">
            <v>0</v>
          </cell>
        </row>
        <row r="590">
          <cell r="A590">
            <v>2080602</v>
          </cell>
          <cell r="B590" t="str">
            <v>厂办大集体改革补助</v>
          </cell>
          <cell r="C590">
            <v>0</v>
          </cell>
        </row>
        <row r="591">
          <cell r="A591">
            <v>2080699</v>
          </cell>
          <cell r="B591" t="str">
            <v>其他企业改革发展补助</v>
          </cell>
          <cell r="C591">
            <v>0</v>
          </cell>
        </row>
        <row r="592">
          <cell r="A592">
            <v>20807</v>
          </cell>
          <cell r="B592" t="str">
            <v>就业补助</v>
          </cell>
          <cell r="C592">
            <v>7635</v>
          </cell>
        </row>
        <row r="593">
          <cell r="A593">
            <v>2080701</v>
          </cell>
          <cell r="B593" t="str">
            <v>就业创业服务补贴</v>
          </cell>
          <cell r="C593">
            <v>2357</v>
          </cell>
        </row>
        <row r="594">
          <cell r="A594">
            <v>2080702</v>
          </cell>
          <cell r="B594" t="str">
            <v>职业培训补贴</v>
          </cell>
          <cell r="C594">
            <v>0</v>
          </cell>
        </row>
        <row r="595">
          <cell r="A595">
            <v>2080704</v>
          </cell>
          <cell r="B595" t="str">
            <v>社会保险补贴</v>
          </cell>
          <cell r="C595">
            <v>68</v>
          </cell>
        </row>
        <row r="596">
          <cell r="A596">
            <v>2080705</v>
          </cell>
          <cell r="B596" t="str">
            <v>公益性岗位补贴</v>
          </cell>
          <cell r="C596">
            <v>2476</v>
          </cell>
        </row>
        <row r="597">
          <cell r="A597">
            <v>2080709</v>
          </cell>
          <cell r="B597" t="str">
            <v>职业技能鉴定补贴</v>
          </cell>
          <cell r="C597">
            <v>24</v>
          </cell>
        </row>
        <row r="598">
          <cell r="A598">
            <v>2080711</v>
          </cell>
          <cell r="B598" t="str">
            <v>就业见习补贴</v>
          </cell>
          <cell r="C598">
            <v>23</v>
          </cell>
        </row>
        <row r="599">
          <cell r="A599">
            <v>2080712</v>
          </cell>
          <cell r="B599" t="str">
            <v>高技能人才培养补助</v>
          </cell>
          <cell r="C599">
            <v>0</v>
          </cell>
        </row>
        <row r="600">
          <cell r="A600">
            <v>2080713</v>
          </cell>
          <cell r="B600" t="str">
            <v>促进创业补贴</v>
          </cell>
          <cell r="C600">
            <v>0</v>
          </cell>
        </row>
        <row r="601">
          <cell r="A601">
            <v>2080799</v>
          </cell>
          <cell r="B601" t="str">
            <v>其他就业补助支出</v>
          </cell>
          <cell r="C601">
            <v>2687</v>
          </cell>
        </row>
        <row r="602">
          <cell r="A602">
            <v>20808</v>
          </cell>
          <cell r="B602" t="str">
            <v>抚恤</v>
          </cell>
          <cell r="C602">
            <v>6634</v>
          </cell>
        </row>
        <row r="603">
          <cell r="A603">
            <v>2080801</v>
          </cell>
          <cell r="B603" t="str">
            <v>死亡抚恤</v>
          </cell>
          <cell r="C603">
            <v>486</v>
          </cell>
        </row>
        <row r="604">
          <cell r="A604">
            <v>2080802</v>
          </cell>
          <cell r="B604" t="str">
            <v>伤残抚恤</v>
          </cell>
          <cell r="C604">
            <v>1103</v>
          </cell>
        </row>
        <row r="605">
          <cell r="A605">
            <v>2080803</v>
          </cell>
          <cell r="B605" t="str">
            <v>在乡复员、退伍军人生活补助</v>
          </cell>
          <cell r="C605">
            <v>30</v>
          </cell>
        </row>
        <row r="606">
          <cell r="A606">
            <v>2080805</v>
          </cell>
          <cell r="B606" t="str">
            <v>义务兵优待</v>
          </cell>
          <cell r="C606">
            <v>156</v>
          </cell>
        </row>
        <row r="607">
          <cell r="A607">
            <v>2080806</v>
          </cell>
          <cell r="B607" t="str">
            <v>农村籍退役士兵老年生活补助</v>
          </cell>
          <cell r="C607">
            <v>0</v>
          </cell>
        </row>
        <row r="608">
          <cell r="A608">
            <v>2080807</v>
          </cell>
          <cell r="B608" t="str">
            <v>光荣院</v>
          </cell>
          <cell r="C608">
            <v>0</v>
          </cell>
        </row>
        <row r="609">
          <cell r="A609">
            <v>2080808</v>
          </cell>
          <cell r="B609" t="str">
            <v>烈士纪念设施管理维护</v>
          </cell>
          <cell r="C609">
            <v>30</v>
          </cell>
        </row>
        <row r="610">
          <cell r="A610">
            <v>2080899</v>
          </cell>
          <cell r="B610" t="str">
            <v>其他优抚支出</v>
          </cell>
          <cell r="C610">
            <v>4829</v>
          </cell>
        </row>
        <row r="611">
          <cell r="A611">
            <v>20809</v>
          </cell>
          <cell r="B611" t="str">
            <v>退役安置</v>
          </cell>
          <cell r="C611">
            <v>1276</v>
          </cell>
        </row>
        <row r="612">
          <cell r="A612">
            <v>2080901</v>
          </cell>
          <cell r="B612" t="str">
            <v>退役士兵安置</v>
          </cell>
          <cell r="C612">
            <v>949</v>
          </cell>
        </row>
        <row r="613">
          <cell r="A613">
            <v>2080902</v>
          </cell>
          <cell r="B613" t="str">
            <v>军队移交政府的离退休人员安置</v>
          </cell>
          <cell r="C613">
            <v>195</v>
          </cell>
        </row>
        <row r="614">
          <cell r="A614">
            <v>2080903</v>
          </cell>
          <cell r="B614" t="str">
            <v>军队移交政府离退休干部管理机构</v>
          </cell>
          <cell r="C614">
            <v>18</v>
          </cell>
        </row>
        <row r="615">
          <cell r="A615">
            <v>2080904</v>
          </cell>
          <cell r="B615" t="str">
            <v>退役士兵管理教育</v>
          </cell>
          <cell r="C615">
            <v>0</v>
          </cell>
        </row>
        <row r="616">
          <cell r="A616">
            <v>2080905</v>
          </cell>
          <cell r="B616" t="str">
            <v>军队转业干部安置</v>
          </cell>
          <cell r="C616">
            <v>114</v>
          </cell>
        </row>
        <row r="617">
          <cell r="A617">
            <v>2080999</v>
          </cell>
          <cell r="B617" t="str">
            <v>其他退役安置支出</v>
          </cell>
          <cell r="C617">
            <v>0</v>
          </cell>
        </row>
        <row r="618">
          <cell r="A618">
            <v>20810</v>
          </cell>
          <cell r="B618" t="str">
            <v>社会福利</v>
          </cell>
          <cell r="C618">
            <v>2462</v>
          </cell>
        </row>
        <row r="619">
          <cell r="A619">
            <v>2081001</v>
          </cell>
          <cell r="B619" t="str">
            <v>儿童福利</v>
          </cell>
          <cell r="C619">
            <v>362</v>
          </cell>
        </row>
        <row r="620">
          <cell r="A620">
            <v>2081002</v>
          </cell>
          <cell r="B620" t="str">
            <v>老年福利</v>
          </cell>
          <cell r="C620">
            <v>935</v>
          </cell>
        </row>
        <row r="621">
          <cell r="A621">
            <v>2081003</v>
          </cell>
          <cell r="B621" t="str">
            <v>康复辅具</v>
          </cell>
          <cell r="C621">
            <v>0</v>
          </cell>
        </row>
        <row r="622">
          <cell r="A622">
            <v>2081004</v>
          </cell>
          <cell r="B622" t="str">
            <v>殡葬</v>
          </cell>
          <cell r="C622">
            <v>319</v>
          </cell>
        </row>
        <row r="623">
          <cell r="A623">
            <v>2081005</v>
          </cell>
          <cell r="B623" t="str">
            <v>社会福利事业单位</v>
          </cell>
          <cell r="C623">
            <v>498</v>
          </cell>
        </row>
        <row r="624">
          <cell r="A624">
            <v>2081006</v>
          </cell>
          <cell r="B624" t="str">
            <v>养老服务</v>
          </cell>
          <cell r="C624">
            <v>122</v>
          </cell>
        </row>
        <row r="625">
          <cell r="A625">
            <v>2081099</v>
          </cell>
          <cell r="B625" t="str">
            <v>其他社会福利支出</v>
          </cell>
          <cell r="C625">
            <v>226</v>
          </cell>
        </row>
        <row r="626">
          <cell r="A626">
            <v>20811</v>
          </cell>
          <cell r="B626" t="str">
            <v>残疾人事业</v>
          </cell>
          <cell r="C626">
            <v>2324</v>
          </cell>
        </row>
        <row r="627">
          <cell r="A627">
            <v>2081101</v>
          </cell>
          <cell r="B627" t="str">
            <v>行政运行</v>
          </cell>
          <cell r="C627">
            <v>103</v>
          </cell>
        </row>
        <row r="628">
          <cell r="A628">
            <v>2081102</v>
          </cell>
          <cell r="B628" t="str">
            <v>一般行政管理事务</v>
          </cell>
          <cell r="C628">
            <v>0</v>
          </cell>
        </row>
        <row r="629">
          <cell r="A629">
            <v>2081103</v>
          </cell>
          <cell r="B629" t="str">
            <v>机关服务</v>
          </cell>
          <cell r="C629">
            <v>0</v>
          </cell>
        </row>
        <row r="630">
          <cell r="A630">
            <v>2081104</v>
          </cell>
          <cell r="B630" t="str">
            <v>残疾人康复</v>
          </cell>
          <cell r="C630">
            <v>406</v>
          </cell>
        </row>
        <row r="631">
          <cell r="A631">
            <v>2081105</v>
          </cell>
          <cell r="B631" t="str">
            <v>残疾人就业</v>
          </cell>
          <cell r="C631">
            <v>71</v>
          </cell>
        </row>
        <row r="632">
          <cell r="A632">
            <v>2081106</v>
          </cell>
          <cell r="B632" t="str">
            <v>残疾人体育</v>
          </cell>
          <cell r="C632">
            <v>0</v>
          </cell>
        </row>
        <row r="633">
          <cell r="A633">
            <v>2081107</v>
          </cell>
          <cell r="B633" t="str">
            <v>残疾人生活和护理补贴</v>
          </cell>
          <cell r="C633">
            <v>1483</v>
          </cell>
        </row>
        <row r="634">
          <cell r="A634">
            <v>2081199</v>
          </cell>
          <cell r="B634" t="str">
            <v>其他残疾人事业支出</v>
          </cell>
          <cell r="C634">
            <v>261</v>
          </cell>
        </row>
        <row r="635">
          <cell r="A635">
            <v>20816</v>
          </cell>
          <cell r="B635" t="str">
            <v>红十字事业</v>
          </cell>
          <cell r="C635">
            <v>96</v>
          </cell>
        </row>
        <row r="636">
          <cell r="A636">
            <v>2081601</v>
          </cell>
          <cell r="B636" t="str">
            <v>行政运行</v>
          </cell>
          <cell r="C636">
            <v>77</v>
          </cell>
        </row>
        <row r="637">
          <cell r="A637">
            <v>2081602</v>
          </cell>
          <cell r="B637" t="str">
            <v>一般行政管理事务</v>
          </cell>
          <cell r="C637">
            <v>0</v>
          </cell>
        </row>
        <row r="638">
          <cell r="A638">
            <v>2081603</v>
          </cell>
          <cell r="B638" t="str">
            <v>机关服务</v>
          </cell>
          <cell r="C638">
            <v>0</v>
          </cell>
        </row>
        <row r="639">
          <cell r="A639">
            <v>2081699</v>
          </cell>
          <cell r="B639" t="str">
            <v>其他红十字事业支出</v>
          </cell>
          <cell r="C639">
            <v>19</v>
          </cell>
        </row>
        <row r="640">
          <cell r="A640">
            <v>20819</v>
          </cell>
          <cell r="B640" t="str">
            <v>最低生活保障</v>
          </cell>
          <cell r="C640">
            <v>13175</v>
          </cell>
        </row>
        <row r="641">
          <cell r="A641">
            <v>2081901</v>
          </cell>
          <cell r="B641" t="str">
            <v>城市最低生活保障金支出</v>
          </cell>
          <cell r="C641">
            <v>3389</v>
          </cell>
        </row>
        <row r="642">
          <cell r="A642">
            <v>2081902</v>
          </cell>
          <cell r="B642" t="str">
            <v>农村最低生活保障金支出</v>
          </cell>
          <cell r="C642">
            <v>9786</v>
          </cell>
        </row>
        <row r="643">
          <cell r="A643">
            <v>20820</v>
          </cell>
          <cell r="B643" t="str">
            <v>临时救助</v>
          </cell>
          <cell r="C643">
            <v>68</v>
          </cell>
        </row>
        <row r="644">
          <cell r="A644">
            <v>2082001</v>
          </cell>
          <cell r="B644" t="str">
            <v>临时救助支出</v>
          </cell>
          <cell r="C644">
            <v>3</v>
          </cell>
        </row>
        <row r="645">
          <cell r="A645">
            <v>2082002</v>
          </cell>
          <cell r="B645" t="str">
            <v>流浪乞讨人员救助支出</v>
          </cell>
          <cell r="C645">
            <v>65</v>
          </cell>
        </row>
        <row r="646">
          <cell r="A646">
            <v>20821</v>
          </cell>
          <cell r="B646" t="str">
            <v>特困人员救助供养</v>
          </cell>
          <cell r="C646">
            <v>4489</v>
          </cell>
        </row>
        <row r="647">
          <cell r="A647">
            <v>2082101</v>
          </cell>
          <cell r="B647" t="str">
            <v>城市特困人员救助供养支出</v>
          </cell>
          <cell r="C647">
            <v>1182</v>
          </cell>
        </row>
        <row r="648">
          <cell r="A648">
            <v>2082102</v>
          </cell>
          <cell r="B648" t="str">
            <v>农村特困人员救助供养支出</v>
          </cell>
          <cell r="C648">
            <v>3307</v>
          </cell>
        </row>
        <row r="649">
          <cell r="A649">
            <v>20824</v>
          </cell>
          <cell r="B649" t="str">
            <v>补充道路交通事故社会救助基金</v>
          </cell>
          <cell r="C649">
            <v>0</v>
          </cell>
        </row>
        <row r="650">
          <cell r="A650">
            <v>2082401</v>
          </cell>
          <cell r="B650" t="str">
            <v>交强险增值税补助基金支出</v>
          </cell>
          <cell r="C650">
            <v>0</v>
          </cell>
        </row>
        <row r="651">
          <cell r="A651">
            <v>2082402</v>
          </cell>
          <cell r="B651" t="str">
            <v>交强险罚款收入补助基金支出</v>
          </cell>
          <cell r="C651">
            <v>0</v>
          </cell>
        </row>
        <row r="652">
          <cell r="A652">
            <v>20825</v>
          </cell>
          <cell r="B652" t="str">
            <v>其他生活救助</v>
          </cell>
          <cell r="C652">
            <v>855</v>
          </cell>
        </row>
        <row r="653">
          <cell r="A653">
            <v>2082501</v>
          </cell>
          <cell r="B653" t="str">
            <v>其他城市生活救助</v>
          </cell>
          <cell r="C653">
            <v>54</v>
          </cell>
        </row>
        <row r="654">
          <cell r="A654">
            <v>2082502</v>
          </cell>
          <cell r="B654" t="str">
            <v>其他农村生活救助</v>
          </cell>
          <cell r="C654">
            <v>801</v>
          </cell>
        </row>
        <row r="655">
          <cell r="A655">
            <v>20826</v>
          </cell>
          <cell r="B655" t="str">
            <v>财政对基本养老保险基金的补助</v>
          </cell>
          <cell r="C655">
            <v>0</v>
          </cell>
        </row>
        <row r="656">
          <cell r="A656">
            <v>2082601</v>
          </cell>
          <cell r="B656" t="str">
            <v>财政对企业职工基本养老保险基金的补助</v>
          </cell>
          <cell r="C656">
            <v>0</v>
          </cell>
        </row>
        <row r="657">
          <cell r="A657">
            <v>2082602</v>
          </cell>
          <cell r="B657" t="str">
            <v>财政对城乡居民基本养老保险基金的补助</v>
          </cell>
          <cell r="C657">
            <v>0</v>
          </cell>
        </row>
        <row r="658">
          <cell r="A658">
            <v>2082699</v>
          </cell>
          <cell r="B658" t="str">
            <v>财政对其他基本养老保险基金的补助</v>
          </cell>
          <cell r="C658">
            <v>0</v>
          </cell>
        </row>
        <row r="659">
          <cell r="A659">
            <v>20827</v>
          </cell>
          <cell r="B659" t="str">
            <v>财政对其他社会保险基金的补助</v>
          </cell>
          <cell r="C659">
            <v>0</v>
          </cell>
        </row>
        <row r="660">
          <cell r="A660">
            <v>2082701</v>
          </cell>
          <cell r="B660" t="str">
            <v>财政对失业保险基金的补助</v>
          </cell>
          <cell r="C660">
            <v>0</v>
          </cell>
        </row>
        <row r="661">
          <cell r="A661">
            <v>2082702</v>
          </cell>
          <cell r="B661" t="str">
            <v>财政对工伤保险基金的补助</v>
          </cell>
          <cell r="C661">
            <v>0</v>
          </cell>
        </row>
        <row r="662">
          <cell r="A662">
            <v>2082799</v>
          </cell>
          <cell r="B662" t="str">
            <v>其他财政对社会保险基金的补助</v>
          </cell>
          <cell r="C662">
            <v>0</v>
          </cell>
        </row>
        <row r="663">
          <cell r="A663">
            <v>20828</v>
          </cell>
          <cell r="B663" t="str">
            <v>退役军人管理事务</v>
          </cell>
          <cell r="C663">
            <v>1681</v>
          </cell>
        </row>
        <row r="664">
          <cell r="A664">
            <v>2082801</v>
          </cell>
          <cell r="B664" t="str">
            <v>行政运行</v>
          </cell>
          <cell r="C664">
            <v>288</v>
          </cell>
        </row>
        <row r="665">
          <cell r="A665">
            <v>2082802</v>
          </cell>
          <cell r="B665" t="str">
            <v>一般行政管理事务</v>
          </cell>
          <cell r="C665">
            <v>0</v>
          </cell>
        </row>
        <row r="666">
          <cell r="A666">
            <v>2082803</v>
          </cell>
          <cell r="B666" t="str">
            <v>机关服务</v>
          </cell>
          <cell r="C666">
            <v>0</v>
          </cell>
        </row>
        <row r="667">
          <cell r="A667">
            <v>2082804</v>
          </cell>
          <cell r="B667" t="str">
            <v>拥军优属</v>
          </cell>
          <cell r="C667">
            <v>0</v>
          </cell>
        </row>
        <row r="668">
          <cell r="A668">
            <v>2082805</v>
          </cell>
          <cell r="B668" t="str">
            <v>军供保障</v>
          </cell>
          <cell r="C668">
            <v>0</v>
          </cell>
        </row>
        <row r="669">
          <cell r="A669">
            <v>2082850</v>
          </cell>
          <cell r="B669" t="str">
            <v>事业运行</v>
          </cell>
          <cell r="C669">
            <v>1114</v>
          </cell>
        </row>
        <row r="670">
          <cell r="A670">
            <v>2082899</v>
          </cell>
          <cell r="B670" t="str">
            <v>其他退役军人事务管理支出</v>
          </cell>
          <cell r="C670">
            <v>279</v>
          </cell>
        </row>
        <row r="671">
          <cell r="A671">
            <v>20830</v>
          </cell>
          <cell r="B671" t="str">
            <v>财政代缴社会保险费支出</v>
          </cell>
          <cell r="C671">
            <v>0</v>
          </cell>
        </row>
        <row r="672">
          <cell r="A672">
            <v>2083001</v>
          </cell>
          <cell r="B672" t="str">
            <v>财政代缴城乡居民基本养老保险费支出</v>
          </cell>
          <cell r="C672">
            <v>0</v>
          </cell>
        </row>
        <row r="673">
          <cell r="A673">
            <v>2083099</v>
          </cell>
          <cell r="B673" t="str">
            <v>财政代缴其他社会保险费支出</v>
          </cell>
          <cell r="C673">
            <v>0</v>
          </cell>
        </row>
        <row r="674">
          <cell r="A674">
            <v>20899</v>
          </cell>
          <cell r="B674" t="str">
            <v>其他社会保障和就业支出(款)</v>
          </cell>
          <cell r="C674">
            <v>154</v>
          </cell>
        </row>
        <row r="675">
          <cell r="A675">
            <v>2089999</v>
          </cell>
          <cell r="B675" t="str">
            <v>其他社会保障和就业支出(项)</v>
          </cell>
          <cell r="C675">
            <v>154</v>
          </cell>
        </row>
        <row r="676">
          <cell r="A676">
            <v>210</v>
          </cell>
          <cell r="B676" t="str">
            <v>卫生健康支出</v>
          </cell>
          <cell r="C676">
            <v>51307</v>
          </cell>
        </row>
        <row r="677">
          <cell r="A677">
            <v>21001</v>
          </cell>
          <cell r="B677" t="str">
            <v>卫生健康管理事务</v>
          </cell>
          <cell r="C677">
            <v>1098</v>
          </cell>
        </row>
        <row r="678">
          <cell r="A678">
            <v>2100101</v>
          </cell>
          <cell r="B678" t="str">
            <v>行政运行</v>
          </cell>
          <cell r="C678">
            <v>708</v>
          </cell>
        </row>
        <row r="679">
          <cell r="A679">
            <v>2100102</v>
          </cell>
          <cell r="B679" t="str">
            <v>一般行政管理事务</v>
          </cell>
          <cell r="C679">
            <v>0</v>
          </cell>
        </row>
        <row r="680">
          <cell r="A680">
            <v>2100103</v>
          </cell>
          <cell r="B680" t="str">
            <v>机关服务</v>
          </cell>
          <cell r="C680">
            <v>0</v>
          </cell>
        </row>
        <row r="681">
          <cell r="A681">
            <v>2100199</v>
          </cell>
          <cell r="B681" t="str">
            <v>其他卫生健康管理事务支出</v>
          </cell>
          <cell r="C681">
            <v>390</v>
          </cell>
        </row>
        <row r="682">
          <cell r="A682">
            <v>21002</v>
          </cell>
          <cell r="B682" t="str">
            <v>公立医院</v>
          </cell>
          <cell r="C682">
            <v>4438</v>
          </cell>
        </row>
        <row r="683">
          <cell r="A683">
            <v>2100201</v>
          </cell>
          <cell r="B683" t="str">
            <v>综合医院</v>
          </cell>
          <cell r="C683">
            <v>3</v>
          </cell>
        </row>
        <row r="684">
          <cell r="A684">
            <v>2100202</v>
          </cell>
          <cell r="B684" t="str">
            <v>中医(民族)医院</v>
          </cell>
          <cell r="C684">
            <v>3974</v>
          </cell>
        </row>
        <row r="685">
          <cell r="A685">
            <v>2100203</v>
          </cell>
          <cell r="B685" t="str">
            <v>传染病医院</v>
          </cell>
          <cell r="C685">
            <v>0</v>
          </cell>
        </row>
        <row r="686">
          <cell r="A686">
            <v>2100204</v>
          </cell>
          <cell r="B686" t="str">
            <v>职业病防治医院</v>
          </cell>
          <cell r="C686">
            <v>0</v>
          </cell>
        </row>
        <row r="687">
          <cell r="A687">
            <v>2100205</v>
          </cell>
          <cell r="B687" t="str">
            <v>精神病医院</v>
          </cell>
          <cell r="C687">
            <v>461</v>
          </cell>
        </row>
        <row r="688">
          <cell r="A688">
            <v>2100206</v>
          </cell>
          <cell r="B688" t="str">
            <v>妇幼保健医院</v>
          </cell>
          <cell r="C688">
            <v>0</v>
          </cell>
        </row>
        <row r="689">
          <cell r="A689">
            <v>2100207</v>
          </cell>
          <cell r="B689" t="str">
            <v>儿童医院</v>
          </cell>
          <cell r="C689">
            <v>0</v>
          </cell>
        </row>
        <row r="690">
          <cell r="A690">
            <v>2100208</v>
          </cell>
          <cell r="B690" t="str">
            <v>其他专科医院</v>
          </cell>
          <cell r="C690">
            <v>0</v>
          </cell>
        </row>
        <row r="691">
          <cell r="A691">
            <v>2100209</v>
          </cell>
          <cell r="B691" t="str">
            <v>福利医院</v>
          </cell>
          <cell r="C691">
            <v>0</v>
          </cell>
        </row>
        <row r="692">
          <cell r="A692">
            <v>2100210</v>
          </cell>
          <cell r="B692" t="str">
            <v>行业医院</v>
          </cell>
          <cell r="C692">
            <v>0</v>
          </cell>
        </row>
        <row r="693">
          <cell r="A693">
            <v>2100211</v>
          </cell>
          <cell r="B693" t="str">
            <v>处理医疗欠费</v>
          </cell>
          <cell r="C693">
            <v>0</v>
          </cell>
        </row>
        <row r="694">
          <cell r="A694">
            <v>2100212</v>
          </cell>
          <cell r="B694" t="str">
            <v>康复医院</v>
          </cell>
          <cell r="C694">
            <v>0</v>
          </cell>
        </row>
        <row r="695">
          <cell r="A695">
            <v>2100213</v>
          </cell>
          <cell r="B695" t="str">
            <v>优抚医院</v>
          </cell>
          <cell r="C695">
            <v>0</v>
          </cell>
        </row>
        <row r="696">
          <cell r="A696">
            <v>2100299</v>
          </cell>
          <cell r="B696" t="str">
            <v>其他公立医院支出</v>
          </cell>
          <cell r="C696">
            <v>0</v>
          </cell>
        </row>
        <row r="697">
          <cell r="A697">
            <v>21003</v>
          </cell>
          <cell r="B697" t="str">
            <v>基层医疗卫生机构</v>
          </cell>
          <cell r="C697">
            <v>11651</v>
          </cell>
        </row>
        <row r="698">
          <cell r="A698">
            <v>2100301</v>
          </cell>
          <cell r="B698" t="str">
            <v>城市社区卫生机构</v>
          </cell>
          <cell r="C698">
            <v>0</v>
          </cell>
        </row>
        <row r="699">
          <cell r="A699">
            <v>2100302</v>
          </cell>
          <cell r="B699" t="str">
            <v>乡镇卫生院</v>
          </cell>
          <cell r="C699">
            <v>11011</v>
          </cell>
        </row>
        <row r="700">
          <cell r="A700">
            <v>2100399</v>
          </cell>
          <cell r="B700" t="str">
            <v>其他基层医疗卫生机构支出</v>
          </cell>
          <cell r="C700">
            <v>640</v>
          </cell>
        </row>
        <row r="701">
          <cell r="A701">
            <v>21004</v>
          </cell>
          <cell r="B701" t="str">
            <v>公共卫生</v>
          </cell>
          <cell r="C701">
            <v>10008</v>
          </cell>
        </row>
        <row r="702">
          <cell r="A702">
            <v>2100401</v>
          </cell>
          <cell r="B702" t="str">
            <v>疾病预防控制机构</v>
          </cell>
          <cell r="C702">
            <v>1085</v>
          </cell>
        </row>
        <row r="703">
          <cell r="A703">
            <v>2100402</v>
          </cell>
          <cell r="B703" t="str">
            <v>卫生监督机构</v>
          </cell>
          <cell r="C703">
            <v>0</v>
          </cell>
        </row>
        <row r="704">
          <cell r="A704">
            <v>2100403</v>
          </cell>
          <cell r="B704" t="str">
            <v>妇幼保健机构</v>
          </cell>
          <cell r="C704">
            <v>747</v>
          </cell>
        </row>
        <row r="705">
          <cell r="A705">
            <v>2100404</v>
          </cell>
          <cell r="B705" t="str">
            <v>精神卫生机构</v>
          </cell>
          <cell r="C705">
            <v>0</v>
          </cell>
        </row>
        <row r="706">
          <cell r="A706">
            <v>2100405</v>
          </cell>
          <cell r="B706" t="str">
            <v>应急救治机构</v>
          </cell>
          <cell r="C706">
            <v>0</v>
          </cell>
        </row>
        <row r="707">
          <cell r="A707">
            <v>2100406</v>
          </cell>
          <cell r="B707" t="str">
            <v>采供血机构</v>
          </cell>
          <cell r="C707">
            <v>0</v>
          </cell>
        </row>
        <row r="708">
          <cell r="A708">
            <v>2100407</v>
          </cell>
          <cell r="B708" t="str">
            <v>其他专业公共卫生机构</v>
          </cell>
          <cell r="C708">
            <v>0</v>
          </cell>
        </row>
        <row r="709">
          <cell r="A709">
            <v>2100408</v>
          </cell>
          <cell r="B709" t="str">
            <v>基本公共卫生服务</v>
          </cell>
          <cell r="C709">
            <v>3430</v>
          </cell>
        </row>
        <row r="710">
          <cell r="A710">
            <v>2100409</v>
          </cell>
          <cell r="B710" t="str">
            <v>重大公共卫生服务</v>
          </cell>
          <cell r="C710">
            <v>4731</v>
          </cell>
        </row>
        <row r="711">
          <cell r="A711">
            <v>2100410</v>
          </cell>
          <cell r="B711" t="str">
            <v>突发公共卫生事件应急处理</v>
          </cell>
          <cell r="C711">
            <v>0</v>
          </cell>
        </row>
        <row r="712">
          <cell r="A712">
            <v>2100499</v>
          </cell>
          <cell r="B712" t="str">
            <v>其他公共卫生支出</v>
          </cell>
          <cell r="C712">
            <v>15</v>
          </cell>
        </row>
        <row r="713">
          <cell r="A713">
            <v>21006</v>
          </cell>
          <cell r="B713" t="str">
            <v>中医药</v>
          </cell>
          <cell r="C713">
            <v>0</v>
          </cell>
        </row>
        <row r="714">
          <cell r="A714">
            <v>2100601</v>
          </cell>
          <cell r="B714" t="str">
            <v>中医(民族医)药专项</v>
          </cell>
          <cell r="C714">
            <v>0</v>
          </cell>
        </row>
        <row r="715">
          <cell r="A715">
            <v>2100699</v>
          </cell>
          <cell r="B715" t="str">
            <v>其他中医药支出</v>
          </cell>
          <cell r="C715">
            <v>0</v>
          </cell>
        </row>
        <row r="716">
          <cell r="A716">
            <v>21007</v>
          </cell>
          <cell r="B716" t="str">
            <v>计划生育事务</v>
          </cell>
          <cell r="C716">
            <v>2959</v>
          </cell>
        </row>
        <row r="717">
          <cell r="A717">
            <v>2100716</v>
          </cell>
          <cell r="B717" t="str">
            <v>计划生育机构</v>
          </cell>
          <cell r="C717">
            <v>0</v>
          </cell>
        </row>
        <row r="718">
          <cell r="A718">
            <v>2100717</v>
          </cell>
          <cell r="B718" t="str">
            <v>计划生育服务</v>
          </cell>
          <cell r="C718">
            <v>2861</v>
          </cell>
        </row>
        <row r="719">
          <cell r="A719">
            <v>2100799</v>
          </cell>
          <cell r="B719" t="str">
            <v>其他计划生育事务支出</v>
          </cell>
          <cell r="C719">
            <v>98</v>
          </cell>
        </row>
        <row r="720">
          <cell r="A720">
            <v>21011</v>
          </cell>
          <cell r="B720" t="str">
            <v>行政事业单位医疗</v>
          </cell>
          <cell r="C720">
            <v>14257</v>
          </cell>
        </row>
        <row r="721">
          <cell r="A721">
            <v>2101101</v>
          </cell>
          <cell r="B721" t="str">
            <v>行政单位医疗</v>
          </cell>
          <cell r="C721">
            <v>2182</v>
          </cell>
        </row>
        <row r="722">
          <cell r="A722">
            <v>2101102</v>
          </cell>
          <cell r="B722" t="str">
            <v>事业单位医疗</v>
          </cell>
          <cell r="C722">
            <v>5718</v>
          </cell>
        </row>
        <row r="723">
          <cell r="A723">
            <v>2101103</v>
          </cell>
          <cell r="B723" t="str">
            <v>公务员医疗补助</v>
          </cell>
          <cell r="C723">
            <v>1038</v>
          </cell>
        </row>
        <row r="724">
          <cell r="A724">
            <v>2101199</v>
          </cell>
          <cell r="B724" t="str">
            <v>其他行政事业单位医疗支出</v>
          </cell>
          <cell r="C724">
            <v>5319</v>
          </cell>
        </row>
        <row r="725">
          <cell r="A725">
            <v>21012</v>
          </cell>
          <cell r="B725" t="str">
            <v>财政对基本医疗保险基金的补助</v>
          </cell>
          <cell r="C725">
            <v>1505</v>
          </cell>
        </row>
        <row r="726">
          <cell r="A726">
            <v>2101201</v>
          </cell>
          <cell r="B726" t="str">
            <v>财政对职工基本医疗保险基金的补助</v>
          </cell>
          <cell r="C726">
            <v>26</v>
          </cell>
        </row>
        <row r="727">
          <cell r="A727">
            <v>2101202</v>
          </cell>
          <cell r="B727" t="str">
            <v>财政对城乡居民基本医疗保险基金的补助</v>
          </cell>
          <cell r="C727">
            <v>1479</v>
          </cell>
        </row>
        <row r="728">
          <cell r="A728">
            <v>2101299</v>
          </cell>
          <cell r="B728" t="str">
            <v>财政对其他基本医疗保险基金的补助</v>
          </cell>
          <cell r="C728">
            <v>0</v>
          </cell>
        </row>
        <row r="729">
          <cell r="A729">
            <v>21013</v>
          </cell>
          <cell r="B729" t="str">
            <v>医疗救助</v>
          </cell>
          <cell r="C729">
            <v>4001</v>
          </cell>
        </row>
        <row r="730">
          <cell r="A730">
            <v>2101301</v>
          </cell>
          <cell r="B730" t="str">
            <v>城乡医疗救助</v>
          </cell>
          <cell r="C730">
            <v>3886</v>
          </cell>
        </row>
        <row r="731">
          <cell r="A731">
            <v>2101302</v>
          </cell>
          <cell r="B731" t="str">
            <v>疾病应急救助</v>
          </cell>
          <cell r="C731">
            <v>0</v>
          </cell>
        </row>
        <row r="732">
          <cell r="A732">
            <v>2101399</v>
          </cell>
          <cell r="B732" t="str">
            <v>其他医疗救助支出</v>
          </cell>
          <cell r="C732">
            <v>115</v>
          </cell>
        </row>
        <row r="733">
          <cell r="A733">
            <v>21014</v>
          </cell>
          <cell r="B733" t="str">
            <v>优抚对象医疗</v>
          </cell>
          <cell r="C733">
            <v>412</v>
          </cell>
        </row>
        <row r="734">
          <cell r="A734">
            <v>2101401</v>
          </cell>
          <cell r="B734" t="str">
            <v>优抚对象医疗补助</v>
          </cell>
          <cell r="C734">
            <v>412</v>
          </cell>
        </row>
        <row r="735">
          <cell r="A735">
            <v>2101499</v>
          </cell>
          <cell r="B735" t="str">
            <v>其他优抚对象医疗支出</v>
          </cell>
          <cell r="C735">
            <v>0</v>
          </cell>
        </row>
        <row r="736">
          <cell r="A736">
            <v>21015</v>
          </cell>
          <cell r="B736" t="str">
            <v>医疗保障管理事务</v>
          </cell>
          <cell r="C736">
            <v>598</v>
          </cell>
        </row>
        <row r="737">
          <cell r="A737">
            <v>2101501</v>
          </cell>
          <cell r="B737" t="str">
            <v>行政运行</v>
          </cell>
          <cell r="C737">
            <v>449</v>
          </cell>
        </row>
        <row r="738">
          <cell r="A738">
            <v>2101502</v>
          </cell>
          <cell r="B738" t="str">
            <v>一般行政管理事务</v>
          </cell>
          <cell r="C738">
            <v>0</v>
          </cell>
        </row>
        <row r="739">
          <cell r="A739">
            <v>2101503</v>
          </cell>
          <cell r="B739" t="str">
            <v>机关服务</v>
          </cell>
          <cell r="C739">
            <v>0</v>
          </cell>
        </row>
        <row r="740">
          <cell r="A740">
            <v>2101504</v>
          </cell>
          <cell r="B740" t="str">
            <v>信息化建设</v>
          </cell>
          <cell r="C740">
            <v>19</v>
          </cell>
        </row>
        <row r="741">
          <cell r="A741">
            <v>2101505</v>
          </cell>
          <cell r="B741" t="str">
            <v>医疗保障政策管理</v>
          </cell>
          <cell r="C741">
            <v>0</v>
          </cell>
        </row>
        <row r="742">
          <cell r="A742">
            <v>2101506</v>
          </cell>
          <cell r="B742" t="str">
            <v>医疗保障经办事务</v>
          </cell>
          <cell r="C742">
            <v>130</v>
          </cell>
        </row>
        <row r="743">
          <cell r="A743">
            <v>2101550</v>
          </cell>
          <cell r="B743" t="str">
            <v>事业运行</v>
          </cell>
          <cell r="C743">
            <v>0</v>
          </cell>
        </row>
        <row r="744">
          <cell r="A744">
            <v>2101599</v>
          </cell>
          <cell r="B744" t="str">
            <v>其他医疗保障管理事务支出</v>
          </cell>
          <cell r="C744">
            <v>0</v>
          </cell>
        </row>
        <row r="745">
          <cell r="A745">
            <v>21016</v>
          </cell>
          <cell r="B745" t="str">
            <v>老龄卫生健康事务(款)</v>
          </cell>
          <cell r="C745">
            <v>0</v>
          </cell>
        </row>
        <row r="746">
          <cell r="A746">
            <v>2101601</v>
          </cell>
          <cell r="B746" t="str">
            <v>老龄卫生健康事务(项)</v>
          </cell>
          <cell r="C746">
            <v>0</v>
          </cell>
        </row>
        <row r="747">
          <cell r="A747">
            <v>21099</v>
          </cell>
          <cell r="B747" t="str">
            <v>其他卫生健康支出(款)</v>
          </cell>
          <cell r="C747">
            <v>380</v>
          </cell>
        </row>
        <row r="748">
          <cell r="A748">
            <v>2109999</v>
          </cell>
          <cell r="B748" t="str">
            <v>其他卫生健康支出(项)</v>
          </cell>
          <cell r="C748">
            <v>380</v>
          </cell>
        </row>
        <row r="749">
          <cell r="A749">
            <v>211</v>
          </cell>
          <cell r="B749" t="str">
            <v>节能环保支出</v>
          </cell>
          <cell r="C749">
            <v>32161</v>
          </cell>
        </row>
        <row r="750">
          <cell r="A750">
            <v>21101</v>
          </cell>
          <cell r="B750" t="str">
            <v>环境保护管理事务</v>
          </cell>
          <cell r="C750">
            <v>3005</v>
          </cell>
        </row>
        <row r="751">
          <cell r="A751">
            <v>2110101</v>
          </cell>
          <cell r="B751" t="str">
            <v>行政运行</v>
          </cell>
          <cell r="C751">
            <v>637</v>
          </cell>
        </row>
        <row r="752">
          <cell r="A752">
            <v>2110102</v>
          </cell>
          <cell r="B752" t="str">
            <v>一般行政管理事务</v>
          </cell>
          <cell r="C752">
            <v>3</v>
          </cell>
        </row>
        <row r="753">
          <cell r="A753">
            <v>2110103</v>
          </cell>
          <cell r="B753" t="str">
            <v>机关服务</v>
          </cell>
          <cell r="C753">
            <v>0</v>
          </cell>
        </row>
        <row r="754">
          <cell r="A754">
            <v>2110104</v>
          </cell>
          <cell r="B754" t="str">
            <v>生态环境保护宣传</v>
          </cell>
          <cell r="C754">
            <v>2036</v>
          </cell>
        </row>
        <row r="755">
          <cell r="A755">
            <v>2110105</v>
          </cell>
          <cell r="B755" t="str">
            <v>环境保护法规、规划及标准</v>
          </cell>
          <cell r="C755">
            <v>0</v>
          </cell>
        </row>
        <row r="756">
          <cell r="A756">
            <v>2110106</v>
          </cell>
          <cell r="B756" t="str">
            <v>生态环境国际合作及履约</v>
          </cell>
          <cell r="C756">
            <v>0</v>
          </cell>
        </row>
        <row r="757">
          <cell r="A757">
            <v>2110107</v>
          </cell>
          <cell r="B757" t="str">
            <v>生态环境保护行政许可</v>
          </cell>
          <cell r="C757">
            <v>0</v>
          </cell>
        </row>
        <row r="758">
          <cell r="A758">
            <v>2110108</v>
          </cell>
          <cell r="B758" t="str">
            <v>应对气候变化管理事务</v>
          </cell>
          <cell r="C758">
            <v>0</v>
          </cell>
        </row>
        <row r="759">
          <cell r="A759">
            <v>2110199</v>
          </cell>
          <cell r="B759" t="str">
            <v>其他环境保护管理事务支出</v>
          </cell>
          <cell r="C759">
            <v>329</v>
          </cell>
        </row>
        <row r="760">
          <cell r="A760">
            <v>21102</v>
          </cell>
          <cell r="B760" t="str">
            <v>环境监测与监察</v>
          </cell>
          <cell r="C760">
            <v>27</v>
          </cell>
        </row>
        <row r="761">
          <cell r="A761">
            <v>2110203</v>
          </cell>
          <cell r="B761" t="str">
            <v>建设项目环评审查与监督</v>
          </cell>
          <cell r="C761">
            <v>0</v>
          </cell>
        </row>
        <row r="762">
          <cell r="A762">
            <v>2110204</v>
          </cell>
          <cell r="B762" t="str">
            <v>核与辐射安全监督</v>
          </cell>
          <cell r="C762">
            <v>0</v>
          </cell>
        </row>
        <row r="763">
          <cell r="A763">
            <v>2110299</v>
          </cell>
          <cell r="B763" t="str">
            <v>其他环境监测与监察支出</v>
          </cell>
          <cell r="C763">
            <v>27</v>
          </cell>
        </row>
        <row r="764">
          <cell r="A764">
            <v>21103</v>
          </cell>
          <cell r="B764" t="str">
            <v>污染防治</v>
          </cell>
          <cell r="C764">
            <v>9508</v>
          </cell>
        </row>
        <row r="765">
          <cell r="A765">
            <v>2110301</v>
          </cell>
          <cell r="B765" t="str">
            <v>大气</v>
          </cell>
          <cell r="C765">
            <v>88</v>
          </cell>
        </row>
        <row r="766">
          <cell r="A766">
            <v>2110302</v>
          </cell>
          <cell r="B766" t="str">
            <v>水体</v>
          </cell>
          <cell r="C766">
            <v>8106</v>
          </cell>
        </row>
        <row r="767">
          <cell r="A767">
            <v>2110303</v>
          </cell>
          <cell r="B767" t="str">
            <v>噪声</v>
          </cell>
          <cell r="C767">
            <v>0</v>
          </cell>
        </row>
        <row r="768">
          <cell r="A768">
            <v>2110304</v>
          </cell>
          <cell r="B768" t="str">
            <v>固体废弃物与化学品</v>
          </cell>
          <cell r="C768">
            <v>1166</v>
          </cell>
        </row>
        <row r="769">
          <cell r="A769">
            <v>2110305</v>
          </cell>
          <cell r="B769" t="str">
            <v>放射源和放射性废物监管</v>
          </cell>
          <cell r="C769">
            <v>0</v>
          </cell>
        </row>
        <row r="770">
          <cell r="A770">
            <v>2110306</v>
          </cell>
          <cell r="B770" t="str">
            <v>辐射</v>
          </cell>
          <cell r="C770">
            <v>0</v>
          </cell>
        </row>
        <row r="771">
          <cell r="A771">
            <v>2110307</v>
          </cell>
          <cell r="B771" t="str">
            <v>土壤</v>
          </cell>
          <cell r="C771">
            <v>0</v>
          </cell>
        </row>
        <row r="772">
          <cell r="A772">
            <v>2110399</v>
          </cell>
          <cell r="B772" t="str">
            <v>其他污染防治支出</v>
          </cell>
          <cell r="C772">
            <v>148</v>
          </cell>
        </row>
        <row r="773">
          <cell r="A773">
            <v>21104</v>
          </cell>
          <cell r="B773" t="str">
            <v>自然生态保护</v>
          </cell>
          <cell r="C773">
            <v>13355</v>
          </cell>
        </row>
        <row r="774">
          <cell r="A774">
            <v>2110401</v>
          </cell>
          <cell r="B774" t="str">
            <v>生态保护</v>
          </cell>
          <cell r="C774">
            <v>5472</v>
          </cell>
        </row>
        <row r="775">
          <cell r="A775">
            <v>2110402</v>
          </cell>
          <cell r="B775" t="str">
            <v>农村环境保护</v>
          </cell>
          <cell r="C775">
            <v>7750</v>
          </cell>
        </row>
        <row r="776">
          <cell r="A776">
            <v>2110404</v>
          </cell>
          <cell r="B776" t="str">
            <v>生物及物种资源保护</v>
          </cell>
          <cell r="C776">
            <v>0</v>
          </cell>
        </row>
        <row r="777">
          <cell r="A777">
            <v>2110405</v>
          </cell>
          <cell r="B777" t="str">
            <v>草原生态修复治理</v>
          </cell>
          <cell r="C777">
            <v>0</v>
          </cell>
        </row>
        <row r="778">
          <cell r="A778">
            <v>2110406</v>
          </cell>
          <cell r="B778" t="str">
            <v>自然保护地</v>
          </cell>
          <cell r="C778">
            <v>0</v>
          </cell>
        </row>
        <row r="779">
          <cell r="A779">
            <v>2110499</v>
          </cell>
          <cell r="B779" t="str">
            <v>其他自然生态保护支出</v>
          </cell>
          <cell r="C779">
            <v>133</v>
          </cell>
        </row>
        <row r="780">
          <cell r="A780">
            <v>21105</v>
          </cell>
          <cell r="B780" t="str">
            <v>天然林保护</v>
          </cell>
          <cell r="C780">
            <v>771</v>
          </cell>
        </row>
        <row r="781">
          <cell r="A781">
            <v>2110501</v>
          </cell>
          <cell r="B781" t="str">
            <v>森林管护</v>
          </cell>
          <cell r="C781">
            <v>439</v>
          </cell>
        </row>
        <row r="782">
          <cell r="A782">
            <v>2110502</v>
          </cell>
          <cell r="B782" t="str">
            <v>社会保险补助</v>
          </cell>
          <cell r="C782">
            <v>0</v>
          </cell>
        </row>
        <row r="783">
          <cell r="A783">
            <v>2110503</v>
          </cell>
          <cell r="B783" t="str">
            <v>政策性社会性支出补助</v>
          </cell>
          <cell r="C783">
            <v>0</v>
          </cell>
        </row>
        <row r="784">
          <cell r="A784">
            <v>2110506</v>
          </cell>
          <cell r="B784" t="str">
            <v>天然林保护工程建设</v>
          </cell>
          <cell r="C784">
            <v>0</v>
          </cell>
        </row>
        <row r="785">
          <cell r="A785">
            <v>2110507</v>
          </cell>
          <cell r="B785" t="str">
            <v>停伐补助</v>
          </cell>
          <cell r="C785">
            <v>0</v>
          </cell>
        </row>
        <row r="786">
          <cell r="A786">
            <v>2110599</v>
          </cell>
          <cell r="B786" t="str">
            <v>其他天然林保护支出</v>
          </cell>
          <cell r="C786">
            <v>332</v>
          </cell>
        </row>
        <row r="787">
          <cell r="A787">
            <v>21106</v>
          </cell>
          <cell r="B787" t="str">
            <v>退耕还林还草</v>
          </cell>
          <cell r="C787">
            <v>3767</v>
          </cell>
        </row>
        <row r="788">
          <cell r="A788">
            <v>2110602</v>
          </cell>
          <cell r="B788" t="str">
            <v>退耕现金</v>
          </cell>
          <cell r="C788">
            <v>2100</v>
          </cell>
        </row>
        <row r="789">
          <cell r="A789">
            <v>2110603</v>
          </cell>
          <cell r="B789" t="str">
            <v>退耕还林粮食折现补贴</v>
          </cell>
          <cell r="C789">
            <v>0</v>
          </cell>
        </row>
        <row r="790">
          <cell r="A790">
            <v>2110604</v>
          </cell>
          <cell r="B790" t="str">
            <v>退耕还林粮食费用补贴</v>
          </cell>
          <cell r="C790">
            <v>0</v>
          </cell>
        </row>
        <row r="791">
          <cell r="A791">
            <v>2110605</v>
          </cell>
          <cell r="B791" t="str">
            <v>退耕还林工程建设</v>
          </cell>
          <cell r="C791">
            <v>150</v>
          </cell>
        </row>
        <row r="792">
          <cell r="A792">
            <v>2110699</v>
          </cell>
          <cell r="B792" t="str">
            <v>其他退耕还林还草支出</v>
          </cell>
          <cell r="C792">
            <v>1517</v>
          </cell>
        </row>
        <row r="793">
          <cell r="A793">
            <v>21107</v>
          </cell>
          <cell r="B793" t="str">
            <v>风沙荒漠治理</v>
          </cell>
          <cell r="C793">
            <v>0</v>
          </cell>
        </row>
        <row r="794">
          <cell r="A794">
            <v>2110704</v>
          </cell>
          <cell r="B794" t="str">
            <v>京津风沙源治理工程建设</v>
          </cell>
          <cell r="C794">
            <v>0</v>
          </cell>
        </row>
        <row r="795">
          <cell r="A795">
            <v>2110799</v>
          </cell>
          <cell r="B795" t="str">
            <v>其他风沙荒漠治理支出</v>
          </cell>
          <cell r="C795">
            <v>0</v>
          </cell>
        </row>
        <row r="796">
          <cell r="A796">
            <v>21108</v>
          </cell>
          <cell r="B796" t="str">
            <v>退牧还草</v>
          </cell>
          <cell r="C796">
            <v>0</v>
          </cell>
        </row>
        <row r="797">
          <cell r="A797">
            <v>2110804</v>
          </cell>
          <cell r="B797" t="str">
            <v>退牧还草工程建设</v>
          </cell>
          <cell r="C797">
            <v>0</v>
          </cell>
        </row>
        <row r="798">
          <cell r="A798">
            <v>2110899</v>
          </cell>
          <cell r="B798" t="str">
            <v>其他退牧还草支出</v>
          </cell>
          <cell r="C798">
            <v>0</v>
          </cell>
        </row>
        <row r="799">
          <cell r="A799">
            <v>21109</v>
          </cell>
          <cell r="B799" t="str">
            <v>已垦草原退耕还草(款)</v>
          </cell>
          <cell r="C799">
            <v>0</v>
          </cell>
        </row>
        <row r="800">
          <cell r="A800">
            <v>2110901</v>
          </cell>
          <cell r="B800" t="str">
            <v>已垦草原退耕还草(项)</v>
          </cell>
          <cell r="C800">
            <v>0</v>
          </cell>
        </row>
        <row r="801">
          <cell r="A801">
            <v>21110</v>
          </cell>
          <cell r="B801" t="str">
            <v>能源节约利用(款)</v>
          </cell>
          <cell r="C801">
            <v>0</v>
          </cell>
        </row>
        <row r="802">
          <cell r="A802">
            <v>2111001</v>
          </cell>
          <cell r="B802" t="str">
            <v>能源节约利用(项)</v>
          </cell>
          <cell r="C802">
            <v>0</v>
          </cell>
        </row>
        <row r="803">
          <cell r="A803">
            <v>21111</v>
          </cell>
          <cell r="B803" t="str">
            <v>污染减排</v>
          </cell>
          <cell r="C803">
            <v>148</v>
          </cell>
        </row>
        <row r="804">
          <cell r="A804">
            <v>2111101</v>
          </cell>
          <cell r="B804" t="str">
            <v>生态环境监测与信息</v>
          </cell>
          <cell r="C804">
            <v>130</v>
          </cell>
        </row>
        <row r="805">
          <cell r="A805">
            <v>2111102</v>
          </cell>
          <cell r="B805" t="str">
            <v>生态环境执法监察</v>
          </cell>
          <cell r="C805">
            <v>18</v>
          </cell>
        </row>
        <row r="806">
          <cell r="A806">
            <v>2111103</v>
          </cell>
          <cell r="B806" t="str">
            <v>减排专项支出</v>
          </cell>
          <cell r="C806">
            <v>0</v>
          </cell>
        </row>
        <row r="807">
          <cell r="A807">
            <v>2111104</v>
          </cell>
          <cell r="B807" t="str">
            <v>清洁生产专项支出</v>
          </cell>
          <cell r="C807">
            <v>0</v>
          </cell>
        </row>
        <row r="808">
          <cell r="A808">
            <v>2111199</v>
          </cell>
          <cell r="B808" t="str">
            <v>其他污染减排支出</v>
          </cell>
          <cell r="C808">
            <v>0</v>
          </cell>
        </row>
        <row r="809">
          <cell r="A809">
            <v>21112</v>
          </cell>
          <cell r="B809" t="str">
            <v>可再生能源(款)</v>
          </cell>
          <cell r="C809">
            <v>0</v>
          </cell>
        </row>
        <row r="810">
          <cell r="A810">
            <v>2111201</v>
          </cell>
          <cell r="B810" t="str">
            <v>可再生能源(项)</v>
          </cell>
          <cell r="C810">
            <v>0</v>
          </cell>
        </row>
        <row r="811">
          <cell r="A811">
            <v>21113</v>
          </cell>
          <cell r="B811" t="str">
            <v>循环经济(款)</v>
          </cell>
          <cell r="C811">
            <v>0</v>
          </cell>
        </row>
        <row r="812">
          <cell r="A812">
            <v>2111301</v>
          </cell>
          <cell r="B812" t="str">
            <v>循环经济(项)</v>
          </cell>
          <cell r="C812">
            <v>0</v>
          </cell>
        </row>
        <row r="813">
          <cell r="A813">
            <v>21114</v>
          </cell>
          <cell r="B813" t="str">
            <v>能源管理事务</v>
          </cell>
          <cell r="C813">
            <v>475</v>
          </cell>
        </row>
        <row r="814">
          <cell r="A814">
            <v>2111401</v>
          </cell>
          <cell r="B814" t="str">
            <v>行政运行</v>
          </cell>
          <cell r="C814">
            <v>0</v>
          </cell>
        </row>
        <row r="815">
          <cell r="A815">
            <v>2111402</v>
          </cell>
          <cell r="B815" t="str">
            <v>一般行政管理事务</v>
          </cell>
          <cell r="C815">
            <v>0</v>
          </cell>
        </row>
        <row r="816">
          <cell r="A816">
            <v>2111403</v>
          </cell>
          <cell r="B816" t="str">
            <v>机关服务</v>
          </cell>
          <cell r="C816">
            <v>0</v>
          </cell>
        </row>
        <row r="817">
          <cell r="A817">
            <v>2111406</v>
          </cell>
          <cell r="B817" t="str">
            <v>能源科技装备</v>
          </cell>
          <cell r="C817">
            <v>0</v>
          </cell>
        </row>
        <row r="818">
          <cell r="A818">
            <v>2111407</v>
          </cell>
          <cell r="B818" t="str">
            <v>能源行业管理</v>
          </cell>
          <cell r="C818">
            <v>0</v>
          </cell>
        </row>
        <row r="819">
          <cell r="A819">
            <v>2111408</v>
          </cell>
          <cell r="B819" t="str">
            <v>能源管理</v>
          </cell>
          <cell r="C819">
            <v>0</v>
          </cell>
        </row>
        <row r="820">
          <cell r="A820">
            <v>2111411</v>
          </cell>
          <cell r="B820" t="str">
            <v>信息化建设</v>
          </cell>
          <cell r="C820">
            <v>0</v>
          </cell>
        </row>
        <row r="821">
          <cell r="A821">
            <v>2111413</v>
          </cell>
          <cell r="B821" t="str">
            <v>农村电网建设</v>
          </cell>
          <cell r="C821">
            <v>0</v>
          </cell>
        </row>
        <row r="822">
          <cell r="A822">
            <v>2111450</v>
          </cell>
          <cell r="B822" t="str">
            <v>事业运行</v>
          </cell>
          <cell r="C822">
            <v>475</v>
          </cell>
        </row>
        <row r="823">
          <cell r="A823">
            <v>2111499</v>
          </cell>
          <cell r="B823" t="str">
            <v>其他能源管理事务支出</v>
          </cell>
          <cell r="C823">
            <v>0</v>
          </cell>
        </row>
        <row r="824">
          <cell r="A824">
            <v>21199</v>
          </cell>
          <cell r="B824" t="str">
            <v>其他节能环保支出(款)</v>
          </cell>
          <cell r="C824">
            <v>1105</v>
          </cell>
        </row>
        <row r="825">
          <cell r="A825">
            <v>2119999</v>
          </cell>
          <cell r="B825" t="str">
            <v>其他节能环保支出(项)</v>
          </cell>
          <cell r="C825">
            <v>1105</v>
          </cell>
        </row>
        <row r="826">
          <cell r="A826">
            <v>212</v>
          </cell>
          <cell r="B826" t="str">
            <v>城乡社区支出</v>
          </cell>
          <cell r="C826">
            <v>27061</v>
          </cell>
        </row>
        <row r="827">
          <cell r="A827">
            <v>21201</v>
          </cell>
          <cell r="B827" t="str">
            <v>城乡社区管理事务</v>
          </cell>
          <cell r="C827">
            <v>10981</v>
          </cell>
        </row>
        <row r="828">
          <cell r="A828">
            <v>2120101</v>
          </cell>
          <cell r="B828" t="str">
            <v>行政运行</v>
          </cell>
          <cell r="C828">
            <v>1412</v>
          </cell>
        </row>
        <row r="829">
          <cell r="A829">
            <v>2120102</v>
          </cell>
          <cell r="B829" t="str">
            <v>一般行政管理事务</v>
          </cell>
          <cell r="C829">
            <v>101</v>
          </cell>
        </row>
        <row r="830">
          <cell r="A830">
            <v>2120103</v>
          </cell>
          <cell r="B830" t="str">
            <v>机关服务</v>
          </cell>
          <cell r="C830">
            <v>0</v>
          </cell>
        </row>
        <row r="831">
          <cell r="A831">
            <v>2120104</v>
          </cell>
          <cell r="B831" t="str">
            <v>城管执法</v>
          </cell>
          <cell r="C831">
            <v>10</v>
          </cell>
        </row>
        <row r="832">
          <cell r="A832">
            <v>2120105</v>
          </cell>
          <cell r="B832" t="str">
            <v>工程建设标准规范编制与监管</v>
          </cell>
          <cell r="C832">
            <v>0</v>
          </cell>
        </row>
        <row r="833">
          <cell r="A833">
            <v>2120106</v>
          </cell>
          <cell r="B833" t="str">
            <v>工程建设管理</v>
          </cell>
          <cell r="C833">
            <v>351</v>
          </cell>
        </row>
        <row r="834">
          <cell r="A834">
            <v>2120107</v>
          </cell>
          <cell r="B834" t="str">
            <v>市政公用行业市场监管</v>
          </cell>
          <cell r="C834">
            <v>0</v>
          </cell>
        </row>
        <row r="835">
          <cell r="A835">
            <v>2120109</v>
          </cell>
          <cell r="B835" t="str">
            <v>住宅建设与房地产市场监管</v>
          </cell>
          <cell r="C835">
            <v>0</v>
          </cell>
        </row>
        <row r="836">
          <cell r="A836">
            <v>2120110</v>
          </cell>
          <cell r="B836" t="str">
            <v>执业资格注册、资质审查</v>
          </cell>
          <cell r="C836">
            <v>0</v>
          </cell>
        </row>
        <row r="837">
          <cell r="A837">
            <v>2120199</v>
          </cell>
          <cell r="B837" t="str">
            <v>其他城乡社区管理事务支出</v>
          </cell>
          <cell r="C837">
            <v>9107</v>
          </cell>
        </row>
        <row r="838">
          <cell r="A838">
            <v>21202</v>
          </cell>
          <cell r="B838" t="str">
            <v>城乡社区规划与管理(款)</v>
          </cell>
          <cell r="C838">
            <v>2</v>
          </cell>
        </row>
        <row r="839">
          <cell r="A839">
            <v>2120201</v>
          </cell>
          <cell r="B839" t="str">
            <v>城乡社区规划与管理(项)</v>
          </cell>
          <cell r="C839">
            <v>2</v>
          </cell>
        </row>
        <row r="840">
          <cell r="A840">
            <v>21203</v>
          </cell>
          <cell r="B840" t="str">
            <v>城乡社区公共设施</v>
          </cell>
          <cell r="C840">
            <v>9157</v>
          </cell>
        </row>
        <row r="841">
          <cell r="A841">
            <v>2120303</v>
          </cell>
          <cell r="B841" t="str">
            <v>小城镇基础设施建设</v>
          </cell>
          <cell r="C841">
            <v>6457</v>
          </cell>
        </row>
        <row r="842">
          <cell r="A842">
            <v>2120399</v>
          </cell>
          <cell r="B842" t="str">
            <v>其他城乡社区公共设施支出</v>
          </cell>
          <cell r="C842">
            <v>2700</v>
          </cell>
        </row>
        <row r="843">
          <cell r="A843">
            <v>21205</v>
          </cell>
          <cell r="B843" t="str">
            <v>城乡社区环境卫生(款)</v>
          </cell>
          <cell r="C843">
            <v>2087</v>
          </cell>
        </row>
        <row r="844">
          <cell r="A844">
            <v>2120501</v>
          </cell>
          <cell r="B844" t="str">
            <v>城乡社区环境卫生(项)</v>
          </cell>
          <cell r="C844">
            <v>2087</v>
          </cell>
        </row>
        <row r="845">
          <cell r="A845">
            <v>21206</v>
          </cell>
          <cell r="B845" t="str">
            <v>建设市场管理与监督(款)</v>
          </cell>
          <cell r="C845">
            <v>0</v>
          </cell>
        </row>
        <row r="846">
          <cell r="A846">
            <v>2120601</v>
          </cell>
          <cell r="B846" t="str">
            <v>建设市场管理与监督(项)</v>
          </cell>
          <cell r="C846">
            <v>0</v>
          </cell>
        </row>
        <row r="847">
          <cell r="A847">
            <v>21299</v>
          </cell>
          <cell r="B847" t="str">
            <v>其他城乡社区支出(款)</v>
          </cell>
          <cell r="C847">
            <v>4834</v>
          </cell>
        </row>
        <row r="848">
          <cell r="A848">
            <v>2129999</v>
          </cell>
          <cell r="B848" t="str">
            <v>其他城乡社区支出(项)</v>
          </cell>
          <cell r="C848">
            <v>4834</v>
          </cell>
        </row>
        <row r="849">
          <cell r="A849">
            <v>213</v>
          </cell>
          <cell r="B849" t="str">
            <v>农林水支出</v>
          </cell>
          <cell r="C849">
            <v>119049</v>
          </cell>
        </row>
        <row r="850">
          <cell r="A850">
            <v>21301</v>
          </cell>
          <cell r="B850" t="str">
            <v>农业农村</v>
          </cell>
          <cell r="C850">
            <v>48375</v>
          </cell>
        </row>
        <row r="851">
          <cell r="A851">
            <v>2130101</v>
          </cell>
          <cell r="B851" t="str">
            <v>行政运行</v>
          </cell>
          <cell r="C851">
            <v>1373</v>
          </cell>
        </row>
        <row r="852">
          <cell r="A852">
            <v>2130102</v>
          </cell>
          <cell r="B852" t="str">
            <v>一般行政管理事务</v>
          </cell>
          <cell r="C852">
            <v>0</v>
          </cell>
        </row>
        <row r="853">
          <cell r="A853">
            <v>2130103</v>
          </cell>
          <cell r="B853" t="str">
            <v>机关服务</v>
          </cell>
          <cell r="C853">
            <v>0</v>
          </cell>
        </row>
        <row r="854">
          <cell r="A854">
            <v>2130104</v>
          </cell>
          <cell r="B854" t="str">
            <v>事业运行</v>
          </cell>
          <cell r="C854">
            <v>9850</v>
          </cell>
        </row>
        <row r="855">
          <cell r="A855">
            <v>2130105</v>
          </cell>
          <cell r="B855" t="str">
            <v>农垦运行</v>
          </cell>
          <cell r="C855">
            <v>0</v>
          </cell>
        </row>
        <row r="856">
          <cell r="A856">
            <v>2130106</v>
          </cell>
          <cell r="B856" t="str">
            <v>科技转化与推广服务</v>
          </cell>
          <cell r="C856">
            <v>0</v>
          </cell>
        </row>
        <row r="857">
          <cell r="A857">
            <v>2130108</v>
          </cell>
          <cell r="B857" t="str">
            <v>病虫害控制</v>
          </cell>
          <cell r="C857">
            <v>876</v>
          </cell>
        </row>
        <row r="858">
          <cell r="A858">
            <v>2130109</v>
          </cell>
          <cell r="B858" t="str">
            <v>农产品质量安全</v>
          </cell>
          <cell r="C858">
            <v>138</v>
          </cell>
        </row>
        <row r="859">
          <cell r="A859">
            <v>2130110</v>
          </cell>
          <cell r="B859" t="str">
            <v>执法监管</v>
          </cell>
          <cell r="C859">
            <v>18</v>
          </cell>
        </row>
        <row r="860">
          <cell r="A860">
            <v>2130111</v>
          </cell>
          <cell r="B860" t="str">
            <v>统计监测与信息服务</v>
          </cell>
          <cell r="C860">
            <v>0</v>
          </cell>
        </row>
        <row r="861">
          <cell r="A861">
            <v>2130112</v>
          </cell>
          <cell r="B861" t="str">
            <v>行业业务管理</v>
          </cell>
          <cell r="C861">
            <v>0</v>
          </cell>
        </row>
        <row r="862">
          <cell r="A862">
            <v>2130114</v>
          </cell>
          <cell r="B862" t="str">
            <v>对外交流与合作</v>
          </cell>
          <cell r="C862">
            <v>0</v>
          </cell>
        </row>
        <row r="863">
          <cell r="A863">
            <v>2130119</v>
          </cell>
          <cell r="B863" t="str">
            <v>防灾救灾</v>
          </cell>
          <cell r="C863">
            <v>323</v>
          </cell>
        </row>
        <row r="864">
          <cell r="A864">
            <v>2130120</v>
          </cell>
          <cell r="B864" t="str">
            <v>稳定农民收入补贴</v>
          </cell>
          <cell r="C864">
            <v>0</v>
          </cell>
        </row>
        <row r="865">
          <cell r="A865">
            <v>2130121</v>
          </cell>
          <cell r="B865" t="str">
            <v>农业结构调整补贴</v>
          </cell>
          <cell r="C865">
            <v>0</v>
          </cell>
        </row>
        <row r="866">
          <cell r="A866">
            <v>2130122</v>
          </cell>
          <cell r="B866" t="str">
            <v>农业生产发展</v>
          </cell>
          <cell r="C866">
            <v>22529</v>
          </cell>
        </row>
        <row r="867">
          <cell r="A867">
            <v>2130124</v>
          </cell>
          <cell r="B867" t="str">
            <v>农村合作经济</v>
          </cell>
          <cell r="C867">
            <v>111</v>
          </cell>
        </row>
        <row r="868">
          <cell r="A868">
            <v>2130125</v>
          </cell>
          <cell r="B868" t="str">
            <v>农产品加工与促销</v>
          </cell>
          <cell r="C868">
            <v>0</v>
          </cell>
        </row>
        <row r="869">
          <cell r="A869">
            <v>2130126</v>
          </cell>
          <cell r="B869" t="str">
            <v>农村社会事业</v>
          </cell>
          <cell r="C869">
            <v>0</v>
          </cell>
        </row>
        <row r="870">
          <cell r="A870">
            <v>2130135</v>
          </cell>
          <cell r="B870" t="str">
            <v>农业资源保护修复与利用</v>
          </cell>
          <cell r="C870">
            <v>1036</v>
          </cell>
        </row>
        <row r="871">
          <cell r="A871">
            <v>2130142</v>
          </cell>
          <cell r="B871" t="str">
            <v>农村道路建设</v>
          </cell>
          <cell r="C871">
            <v>6225</v>
          </cell>
        </row>
        <row r="872">
          <cell r="A872">
            <v>2130148</v>
          </cell>
          <cell r="B872" t="str">
            <v>渔业发展</v>
          </cell>
          <cell r="C872">
            <v>0</v>
          </cell>
        </row>
        <row r="873">
          <cell r="A873">
            <v>2130152</v>
          </cell>
          <cell r="B873" t="str">
            <v>对高校毕业生到基层任职补助</v>
          </cell>
          <cell r="C873">
            <v>16</v>
          </cell>
        </row>
        <row r="874">
          <cell r="A874">
            <v>2130153</v>
          </cell>
          <cell r="B874" t="str">
            <v>农田建设</v>
          </cell>
          <cell r="C874">
            <v>3667</v>
          </cell>
        </row>
        <row r="875">
          <cell r="A875">
            <v>2130199</v>
          </cell>
          <cell r="B875" t="str">
            <v>其他农业农村支出</v>
          </cell>
          <cell r="C875">
            <v>2213</v>
          </cell>
        </row>
        <row r="876">
          <cell r="A876">
            <v>21302</v>
          </cell>
          <cell r="B876" t="str">
            <v>林业和草原</v>
          </cell>
          <cell r="C876">
            <v>11408</v>
          </cell>
        </row>
        <row r="877">
          <cell r="A877">
            <v>2130201</v>
          </cell>
          <cell r="B877" t="str">
            <v>行政运行</v>
          </cell>
          <cell r="C877">
            <v>704</v>
          </cell>
        </row>
        <row r="878">
          <cell r="A878">
            <v>2130202</v>
          </cell>
          <cell r="B878" t="str">
            <v>一般行政管理事务</v>
          </cell>
          <cell r="C878">
            <v>0</v>
          </cell>
        </row>
        <row r="879">
          <cell r="A879">
            <v>2130203</v>
          </cell>
          <cell r="B879" t="str">
            <v>机关服务</v>
          </cell>
          <cell r="C879">
            <v>0</v>
          </cell>
        </row>
        <row r="880">
          <cell r="A880">
            <v>2130204</v>
          </cell>
          <cell r="B880" t="str">
            <v>事业机构</v>
          </cell>
          <cell r="C880">
            <v>3817</v>
          </cell>
        </row>
        <row r="881">
          <cell r="A881">
            <v>2130205</v>
          </cell>
          <cell r="B881" t="str">
            <v>森林资源培育</v>
          </cell>
          <cell r="C881">
            <v>69</v>
          </cell>
        </row>
        <row r="882">
          <cell r="A882">
            <v>2130206</v>
          </cell>
          <cell r="B882" t="str">
            <v>技术推广与转化</v>
          </cell>
          <cell r="C882">
            <v>0</v>
          </cell>
        </row>
        <row r="883">
          <cell r="A883">
            <v>2130207</v>
          </cell>
          <cell r="B883" t="str">
            <v>森林资源管理</v>
          </cell>
          <cell r="C883">
            <v>470</v>
          </cell>
        </row>
        <row r="884">
          <cell r="A884">
            <v>2130209</v>
          </cell>
          <cell r="B884" t="str">
            <v>森林生态效益补偿</v>
          </cell>
          <cell r="C884">
            <v>2743</v>
          </cell>
        </row>
        <row r="885">
          <cell r="A885">
            <v>2130211</v>
          </cell>
          <cell r="B885" t="str">
            <v>动植物保护</v>
          </cell>
          <cell r="C885">
            <v>111</v>
          </cell>
        </row>
        <row r="886">
          <cell r="A886">
            <v>2130212</v>
          </cell>
          <cell r="B886" t="str">
            <v>湿地保护</v>
          </cell>
          <cell r="C886">
            <v>18</v>
          </cell>
        </row>
        <row r="887">
          <cell r="A887">
            <v>2130213</v>
          </cell>
          <cell r="B887" t="str">
            <v>执法与监督</v>
          </cell>
          <cell r="C887">
            <v>7</v>
          </cell>
        </row>
        <row r="888">
          <cell r="A888">
            <v>2130217</v>
          </cell>
          <cell r="B888" t="str">
            <v>防沙治沙</v>
          </cell>
          <cell r="C888">
            <v>0</v>
          </cell>
        </row>
        <row r="889">
          <cell r="A889">
            <v>2130220</v>
          </cell>
          <cell r="B889" t="str">
            <v>对外合作与交流</v>
          </cell>
          <cell r="C889">
            <v>0</v>
          </cell>
        </row>
        <row r="890">
          <cell r="A890">
            <v>2130221</v>
          </cell>
          <cell r="B890" t="str">
            <v>产业化管理</v>
          </cell>
          <cell r="C890">
            <v>0</v>
          </cell>
        </row>
        <row r="891">
          <cell r="A891">
            <v>2130223</v>
          </cell>
          <cell r="B891" t="str">
            <v>信息管理</v>
          </cell>
          <cell r="C891">
            <v>0</v>
          </cell>
        </row>
        <row r="892">
          <cell r="A892">
            <v>2130226</v>
          </cell>
          <cell r="B892" t="str">
            <v>林区公共支出</v>
          </cell>
          <cell r="C892">
            <v>0</v>
          </cell>
        </row>
        <row r="893">
          <cell r="A893">
            <v>2130227</v>
          </cell>
          <cell r="B893" t="str">
            <v>贷款贴息</v>
          </cell>
          <cell r="C893">
            <v>0</v>
          </cell>
        </row>
        <row r="894">
          <cell r="A894">
            <v>2130234</v>
          </cell>
          <cell r="B894" t="str">
            <v>林业草原防灾减灾</v>
          </cell>
          <cell r="C894">
            <v>2105</v>
          </cell>
        </row>
        <row r="895">
          <cell r="A895">
            <v>2130236</v>
          </cell>
          <cell r="B895" t="str">
            <v>草原管理</v>
          </cell>
          <cell r="C895">
            <v>0</v>
          </cell>
        </row>
        <row r="896">
          <cell r="A896">
            <v>2130237</v>
          </cell>
          <cell r="B896" t="str">
            <v>行业业务管理</v>
          </cell>
          <cell r="C896">
            <v>0</v>
          </cell>
        </row>
        <row r="897">
          <cell r="A897">
            <v>2130299</v>
          </cell>
          <cell r="B897" t="str">
            <v>其他林业和草原支出</v>
          </cell>
          <cell r="C897">
            <v>1364</v>
          </cell>
        </row>
        <row r="898">
          <cell r="A898">
            <v>21303</v>
          </cell>
          <cell r="B898" t="str">
            <v>水利</v>
          </cell>
          <cell r="C898">
            <v>12967</v>
          </cell>
        </row>
        <row r="899">
          <cell r="A899">
            <v>2130301</v>
          </cell>
          <cell r="B899" t="str">
            <v>行政运行</v>
          </cell>
          <cell r="C899">
            <v>559</v>
          </cell>
        </row>
        <row r="900">
          <cell r="A900">
            <v>2130302</v>
          </cell>
          <cell r="B900" t="str">
            <v>一般行政管理事务</v>
          </cell>
          <cell r="C900">
            <v>0</v>
          </cell>
        </row>
        <row r="901">
          <cell r="A901">
            <v>2130303</v>
          </cell>
          <cell r="B901" t="str">
            <v>机关服务</v>
          </cell>
          <cell r="C901">
            <v>0</v>
          </cell>
        </row>
        <row r="902">
          <cell r="A902">
            <v>2130304</v>
          </cell>
          <cell r="B902" t="str">
            <v>水利行业业务管理</v>
          </cell>
          <cell r="C902">
            <v>1004</v>
          </cell>
        </row>
        <row r="903">
          <cell r="A903">
            <v>2130305</v>
          </cell>
          <cell r="B903" t="str">
            <v>水利工程建设</v>
          </cell>
          <cell r="C903">
            <v>2938</v>
          </cell>
        </row>
        <row r="904">
          <cell r="A904">
            <v>2130306</v>
          </cell>
          <cell r="B904" t="str">
            <v>水利工程运行与维护</v>
          </cell>
          <cell r="C904">
            <v>1777</v>
          </cell>
        </row>
        <row r="905">
          <cell r="A905">
            <v>2130307</v>
          </cell>
          <cell r="B905" t="str">
            <v>长江黄河等流域管理</v>
          </cell>
          <cell r="C905">
            <v>0</v>
          </cell>
        </row>
        <row r="906">
          <cell r="A906">
            <v>2130308</v>
          </cell>
          <cell r="B906" t="str">
            <v>水利前期工作</v>
          </cell>
          <cell r="C906">
            <v>0</v>
          </cell>
        </row>
        <row r="907">
          <cell r="A907">
            <v>2130309</v>
          </cell>
          <cell r="B907" t="str">
            <v>水利执法监督</v>
          </cell>
          <cell r="C907">
            <v>0</v>
          </cell>
        </row>
        <row r="908">
          <cell r="A908">
            <v>2130310</v>
          </cell>
          <cell r="B908" t="str">
            <v>水土保持</v>
          </cell>
          <cell r="C908">
            <v>8</v>
          </cell>
        </row>
        <row r="909">
          <cell r="A909">
            <v>2130311</v>
          </cell>
          <cell r="B909" t="str">
            <v>水资源节约管理与保护</v>
          </cell>
          <cell r="C909">
            <v>0</v>
          </cell>
        </row>
        <row r="910">
          <cell r="A910">
            <v>2130312</v>
          </cell>
          <cell r="B910" t="str">
            <v>水质监测</v>
          </cell>
          <cell r="C910">
            <v>49</v>
          </cell>
        </row>
        <row r="911">
          <cell r="A911">
            <v>2130313</v>
          </cell>
          <cell r="B911" t="str">
            <v>水文测报</v>
          </cell>
          <cell r="C911">
            <v>280</v>
          </cell>
        </row>
        <row r="912">
          <cell r="A912">
            <v>2130314</v>
          </cell>
          <cell r="B912" t="str">
            <v>防汛</v>
          </cell>
          <cell r="C912">
            <v>90</v>
          </cell>
        </row>
        <row r="913">
          <cell r="A913">
            <v>2130315</v>
          </cell>
          <cell r="B913" t="str">
            <v>抗旱</v>
          </cell>
          <cell r="C913">
            <v>396</v>
          </cell>
        </row>
        <row r="914">
          <cell r="A914">
            <v>2130316</v>
          </cell>
          <cell r="B914" t="str">
            <v>农村水利</v>
          </cell>
          <cell r="C914">
            <v>0</v>
          </cell>
        </row>
        <row r="915">
          <cell r="A915">
            <v>2130317</v>
          </cell>
          <cell r="B915" t="str">
            <v>水利技术推广</v>
          </cell>
          <cell r="C915">
            <v>0</v>
          </cell>
        </row>
        <row r="916">
          <cell r="A916">
            <v>2130318</v>
          </cell>
          <cell r="B916" t="str">
            <v>国际河流治理与管理</v>
          </cell>
          <cell r="C916">
            <v>0</v>
          </cell>
        </row>
        <row r="917">
          <cell r="A917">
            <v>2130319</v>
          </cell>
          <cell r="B917" t="str">
            <v>江河湖库水系综合整治</v>
          </cell>
          <cell r="C917">
            <v>3977</v>
          </cell>
        </row>
        <row r="918">
          <cell r="A918">
            <v>2130321</v>
          </cell>
          <cell r="B918" t="str">
            <v>大中型水库移民后期扶持专项支出</v>
          </cell>
          <cell r="C918">
            <v>331</v>
          </cell>
        </row>
        <row r="919">
          <cell r="A919">
            <v>2130322</v>
          </cell>
          <cell r="B919" t="str">
            <v>水利安全监督</v>
          </cell>
          <cell r="C919">
            <v>0</v>
          </cell>
        </row>
        <row r="920">
          <cell r="A920">
            <v>2130333</v>
          </cell>
          <cell r="B920" t="str">
            <v>信息管理</v>
          </cell>
          <cell r="C920">
            <v>0</v>
          </cell>
        </row>
        <row r="921">
          <cell r="A921">
            <v>2130334</v>
          </cell>
          <cell r="B921" t="str">
            <v>水利建设征地及移民支出</v>
          </cell>
          <cell r="C921">
            <v>0</v>
          </cell>
        </row>
        <row r="922">
          <cell r="A922">
            <v>2130335</v>
          </cell>
          <cell r="B922" t="str">
            <v>农村人畜饮水</v>
          </cell>
          <cell r="C922">
            <v>17</v>
          </cell>
        </row>
        <row r="923">
          <cell r="A923">
            <v>2130336</v>
          </cell>
          <cell r="B923" t="str">
            <v>南水北调工程建设</v>
          </cell>
          <cell r="C923">
            <v>0</v>
          </cell>
        </row>
        <row r="924">
          <cell r="A924">
            <v>2130337</v>
          </cell>
          <cell r="B924" t="str">
            <v>南水北调工程管理</v>
          </cell>
          <cell r="C924">
            <v>0</v>
          </cell>
        </row>
        <row r="925">
          <cell r="A925">
            <v>2130399</v>
          </cell>
          <cell r="B925" t="str">
            <v>其他水利支出</v>
          </cell>
          <cell r="C925">
            <v>1541</v>
          </cell>
        </row>
        <row r="926">
          <cell r="A926">
            <v>21305</v>
          </cell>
          <cell r="B926" t="str">
            <v>巩固脱贫衔接乡村振兴</v>
          </cell>
          <cell r="C926">
            <v>29193</v>
          </cell>
        </row>
        <row r="927">
          <cell r="A927">
            <v>2130501</v>
          </cell>
          <cell r="B927" t="str">
            <v>行政运行</v>
          </cell>
          <cell r="C927">
            <v>154</v>
          </cell>
        </row>
        <row r="928">
          <cell r="A928">
            <v>2130502</v>
          </cell>
          <cell r="B928" t="str">
            <v>一般行政管理事务</v>
          </cell>
          <cell r="C928">
            <v>0</v>
          </cell>
        </row>
        <row r="929">
          <cell r="A929">
            <v>2130503</v>
          </cell>
          <cell r="B929" t="str">
            <v>机关服务</v>
          </cell>
          <cell r="C929">
            <v>0</v>
          </cell>
        </row>
        <row r="930">
          <cell r="A930">
            <v>2130504</v>
          </cell>
          <cell r="B930" t="str">
            <v>农村基础设施建设</v>
          </cell>
          <cell r="C930">
            <v>4515</v>
          </cell>
        </row>
        <row r="931">
          <cell r="A931">
            <v>2130505</v>
          </cell>
          <cell r="B931" t="str">
            <v>生产发展</v>
          </cell>
          <cell r="C931">
            <v>17852</v>
          </cell>
        </row>
        <row r="932">
          <cell r="A932">
            <v>2130506</v>
          </cell>
          <cell r="B932" t="str">
            <v>社会发展</v>
          </cell>
          <cell r="C932">
            <v>534</v>
          </cell>
        </row>
        <row r="933">
          <cell r="A933">
            <v>2130507</v>
          </cell>
          <cell r="B933" t="str">
            <v>贷款奖补和贴息</v>
          </cell>
          <cell r="C933">
            <v>151</v>
          </cell>
        </row>
        <row r="934">
          <cell r="A934">
            <v>2130508</v>
          </cell>
          <cell r="B934" t="str">
            <v>“三西”农业建设专项补助</v>
          </cell>
          <cell r="C934">
            <v>0</v>
          </cell>
        </row>
        <row r="935">
          <cell r="A935">
            <v>2130550</v>
          </cell>
          <cell r="B935" t="str">
            <v>事业运行</v>
          </cell>
          <cell r="C935">
            <v>150</v>
          </cell>
        </row>
        <row r="936">
          <cell r="A936">
            <v>2130599</v>
          </cell>
          <cell r="B936" t="str">
            <v>其他巩固脱贫衔接乡村振兴支出</v>
          </cell>
          <cell r="C936">
            <v>5837</v>
          </cell>
        </row>
        <row r="937">
          <cell r="A937">
            <v>21307</v>
          </cell>
          <cell r="B937" t="str">
            <v>农村综合改革</v>
          </cell>
          <cell r="C937">
            <v>12648</v>
          </cell>
        </row>
        <row r="938">
          <cell r="A938">
            <v>2130701</v>
          </cell>
          <cell r="B938" t="str">
            <v>对村级公益事业建设的补助</v>
          </cell>
          <cell r="C938">
            <v>3302</v>
          </cell>
        </row>
        <row r="939">
          <cell r="A939">
            <v>2130704</v>
          </cell>
          <cell r="B939" t="str">
            <v>国有农场办社会职能改革补助</v>
          </cell>
          <cell r="C939">
            <v>0</v>
          </cell>
        </row>
        <row r="940">
          <cell r="A940">
            <v>2130705</v>
          </cell>
          <cell r="B940" t="str">
            <v>对村民委员会和村党支部的补助</v>
          </cell>
          <cell r="C940">
            <v>9346</v>
          </cell>
        </row>
        <row r="941">
          <cell r="A941">
            <v>2130706</v>
          </cell>
          <cell r="B941" t="str">
            <v>对村集体经济组织的补助</v>
          </cell>
          <cell r="C941">
            <v>0</v>
          </cell>
        </row>
        <row r="942">
          <cell r="A942">
            <v>2130707</v>
          </cell>
          <cell r="B942" t="str">
            <v>农村综合改革示范试点补助</v>
          </cell>
          <cell r="C942">
            <v>0</v>
          </cell>
        </row>
        <row r="943">
          <cell r="A943">
            <v>2130799</v>
          </cell>
          <cell r="B943" t="str">
            <v>其他农村综合改革支出</v>
          </cell>
          <cell r="C943">
            <v>0</v>
          </cell>
        </row>
        <row r="944">
          <cell r="A944">
            <v>21308</v>
          </cell>
          <cell r="B944" t="str">
            <v>普惠金融发展支出</v>
          </cell>
          <cell r="C944">
            <v>3758</v>
          </cell>
        </row>
        <row r="945">
          <cell r="A945">
            <v>2130801</v>
          </cell>
          <cell r="B945" t="str">
            <v>支持农村金融机构</v>
          </cell>
          <cell r="C945">
            <v>0</v>
          </cell>
        </row>
        <row r="946">
          <cell r="A946">
            <v>2130803</v>
          </cell>
          <cell r="B946" t="str">
            <v>农业保险保费补贴</v>
          </cell>
          <cell r="C946">
            <v>3194</v>
          </cell>
        </row>
        <row r="947">
          <cell r="A947">
            <v>2130804</v>
          </cell>
          <cell r="B947" t="str">
            <v>创业担保贷款贴息及奖补</v>
          </cell>
          <cell r="C947">
            <v>564</v>
          </cell>
        </row>
        <row r="948">
          <cell r="A948">
            <v>2130805</v>
          </cell>
          <cell r="B948" t="str">
            <v>补充创业担保贷款基金</v>
          </cell>
          <cell r="C948">
            <v>0</v>
          </cell>
        </row>
        <row r="949">
          <cell r="A949">
            <v>2130899</v>
          </cell>
          <cell r="B949" t="str">
            <v>其他普惠金融发展支出</v>
          </cell>
          <cell r="C949">
            <v>0</v>
          </cell>
        </row>
        <row r="950">
          <cell r="A950">
            <v>21309</v>
          </cell>
          <cell r="B950" t="str">
            <v>目标价格补贴</v>
          </cell>
          <cell r="C950">
            <v>0</v>
          </cell>
        </row>
        <row r="951">
          <cell r="A951">
            <v>2130901</v>
          </cell>
          <cell r="B951" t="str">
            <v>棉花目标价格补贴</v>
          </cell>
          <cell r="C951">
            <v>0</v>
          </cell>
        </row>
        <row r="952">
          <cell r="A952">
            <v>2130999</v>
          </cell>
          <cell r="B952" t="str">
            <v>其他目标价格补贴</v>
          </cell>
          <cell r="C952">
            <v>0</v>
          </cell>
        </row>
        <row r="953">
          <cell r="A953">
            <v>21399</v>
          </cell>
          <cell r="B953" t="str">
            <v>其他农林水支出(款)</v>
          </cell>
          <cell r="C953">
            <v>700</v>
          </cell>
        </row>
        <row r="954">
          <cell r="A954">
            <v>2139901</v>
          </cell>
          <cell r="B954" t="str">
            <v>化解其他公益性乡村债务支出</v>
          </cell>
          <cell r="C954">
            <v>0</v>
          </cell>
        </row>
        <row r="955">
          <cell r="A955">
            <v>2139999</v>
          </cell>
          <cell r="B955" t="str">
            <v>其他农林水支出(项)</v>
          </cell>
          <cell r="C955">
            <v>700</v>
          </cell>
        </row>
        <row r="956">
          <cell r="A956">
            <v>214</v>
          </cell>
          <cell r="B956" t="str">
            <v>交通运输支出</v>
          </cell>
          <cell r="C956">
            <v>22404</v>
          </cell>
        </row>
        <row r="957">
          <cell r="A957">
            <v>21401</v>
          </cell>
          <cell r="B957" t="str">
            <v>公路水路运输</v>
          </cell>
          <cell r="C957">
            <v>17201</v>
          </cell>
        </row>
        <row r="958">
          <cell r="A958">
            <v>2140101</v>
          </cell>
          <cell r="B958" t="str">
            <v>行政运行</v>
          </cell>
          <cell r="C958">
            <v>534</v>
          </cell>
        </row>
        <row r="959">
          <cell r="A959">
            <v>2140102</v>
          </cell>
          <cell r="B959" t="str">
            <v>一般行政管理事务</v>
          </cell>
          <cell r="C959">
            <v>0</v>
          </cell>
        </row>
        <row r="960">
          <cell r="A960">
            <v>2140103</v>
          </cell>
          <cell r="B960" t="str">
            <v>机关服务</v>
          </cell>
          <cell r="C960">
            <v>0</v>
          </cell>
        </row>
        <row r="961">
          <cell r="A961">
            <v>2140104</v>
          </cell>
          <cell r="B961" t="str">
            <v>公路建设</v>
          </cell>
          <cell r="C961">
            <v>10088</v>
          </cell>
        </row>
        <row r="962">
          <cell r="A962">
            <v>2140106</v>
          </cell>
          <cell r="B962" t="str">
            <v>公路养护</v>
          </cell>
          <cell r="C962">
            <v>3159</v>
          </cell>
        </row>
        <row r="963">
          <cell r="A963">
            <v>2140109</v>
          </cell>
          <cell r="B963" t="str">
            <v>交通运输信息化建设</v>
          </cell>
          <cell r="C963">
            <v>0</v>
          </cell>
        </row>
        <row r="964">
          <cell r="A964">
            <v>2140110</v>
          </cell>
          <cell r="B964" t="str">
            <v>公路和运输安全</v>
          </cell>
          <cell r="C964">
            <v>497</v>
          </cell>
        </row>
        <row r="965">
          <cell r="A965">
            <v>2140111</v>
          </cell>
          <cell r="B965" t="str">
            <v>公路还贷专项</v>
          </cell>
          <cell r="C965">
            <v>0</v>
          </cell>
        </row>
        <row r="966">
          <cell r="A966">
            <v>2140112</v>
          </cell>
          <cell r="B966" t="str">
            <v>公路运输管理</v>
          </cell>
          <cell r="C966">
            <v>2018</v>
          </cell>
        </row>
        <row r="967">
          <cell r="A967">
            <v>2140114</v>
          </cell>
          <cell r="B967" t="str">
            <v>公路和运输技术标准化建设</v>
          </cell>
          <cell r="C967">
            <v>0</v>
          </cell>
        </row>
        <row r="968">
          <cell r="A968">
            <v>2140122</v>
          </cell>
          <cell r="B968" t="str">
            <v>港口设施</v>
          </cell>
          <cell r="C968">
            <v>3</v>
          </cell>
        </row>
        <row r="969">
          <cell r="A969">
            <v>2140123</v>
          </cell>
          <cell r="B969" t="str">
            <v>航道维护</v>
          </cell>
          <cell r="C969">
            <v>0</v>
          </cell>
        </row>
        <row r="970">
          <cell r="A970">
            <v>2140127</v>
          </cell>
          <cell r="B970" t="str">
            <v>船舶检验</v>
          </cell>
          <cell r="C970">
            <v>0</v>
          </cell>
        </row>
        <row r="971">
          <cell r="A971">
            <v>2140128</v>
          </cell>
          <cell r="B971" t="str">
            <v>救助打捞</v>
          </cell>
          <cell r="C971">
            <v>0</v>
          </cell>
        </row>
        <row r="972">
          <cell r="A972">
            <v>2140129</v>
          </cell>
          <cell r="B972" t="str">
            <v>内河运输</v>
          </cell>
          <cell r="C972">
            <v>0</v>
          </cell>
        </row>
        <row r="973">
          <cell r="A973">
            <v>2140130</v>
          </cell>
          <cell r="B973" t="str">
            <v>远洋运输</v>
          </cell>
          <cell r="C973">
            <v>0</v>
          </cell>
        </row>
        <row r="974">
          <cell r="A974">
            <v>2140131</v>
          </cell>
          <cell r="B974" t="str">
            <v>海事管理</v>
          </cell>
          <cell r="C974">
            <v>110</v>
          </cell>
        </row>
        <row r="975">
          <cell r="A975">
            <v>2140133</v>
          </cell>
          <cell r="B975" t="str">
            <v>航标事业发展支出</v>
          </cell>
          <cell r="C975">
            <v>0</v>
          </cell>
        </row>
        <row r="976">
          <cell r="A976">
            <v>2140136</v>
          </cell>
          <cell r="B976" t="str">
            <v>水路运输管理支出</v>
          </cell>
          <cell r="C976">
            <v>60</v>
          </cell>
        </row>
        <row r="977">
          <cell r="A977">
            <v>2140138</v>
          </cell>
          <cell r="B977" t="str">
            <v>口岸建设</v>
          </cell>
          <cell r="C977">
            <v>0</v>
          </cell>
        </row>
        <row r="978">
          <cell r="A978">
            <v>2140199</v>
          </cell>
          <cell r="B978" t="str">
            <v>其他公路水路运输支出</v>
          </cell>
          <cell r="C978">
            <v>732</v>
          </cell>
        </row>
        <row r="979">
          <cell r="A979">
            <v>21402</v>
          </cell>
          <cell r="B979" t="str">
            <v>铁路运输</v>
          </cell>
          <cell r="C979">
            <v>20</v>
          </cell>
        </row>
        <row r="980">
          <cell r="A980">
            <v>2140201</v>
          </cell>
          <cell r="B980" t="str">
            <v>行政运行</v>
          </cell>
          <cell r="C980">
            <v>0</v>
          </cell>
        </row>
        <row r="981">
          <cell r="A981">
            <v>2140202</v>
          </cell>
          <cell r="B981" t="str">
            <v>一般行政管理事务</v>
          </cell>
          <cell r="C981">
            <v>0</v>
          </cell>
        </row>
        <row r="982">
          <cell r="A982">
            <v>2140203</v>
          </cell>
          <cell r="B982" t="str">
            <v>机关服务</v>
          </cell>
          <cell r="C982">
            <v>0</v>
          </cell>
        </row>
        <row r="983">
          <cell r="A983">
            <v>2140204</v>
          </cell>
          <cell r="B983" t="str">
            <v>铁路路网建设</v>
          </cell>
          <cell r="C983">
            <v>0</v>
          </cell>
        </row>
        <row r="984">
          <cell r="A984">
            <v>2140205</v>
          </cell>
          <cell r="B984" t="str">
            <v>铁路还贷专项</v>
          </cell>
          <cell r="C984">
            <v>0</v>
          </cell>
        </row>
        <row r="985">
          <cell r="A985">
            <v>2140206</v>
          </cell>
          <cell r="B985" t="str">
            <v>铁路安全</v>
          </cell>
          <cell r="C985">
            <v>20</v>
          </cell>
        </row>
        <row r="986">
          <cell r="A986">
            <v>2140207</v>
          </cell>
          <cell r="B986" t="str">
            <v>铁路专项运输</v>
          </cell>
          <cell r="C986">
            <v>0</v>
          </cell>
        </row>
        <row r="987">
          <cell r="A987">
            <v>2140208</v>
          </cell>
          <cell r="B987" t="str">
            <v>行业监管</v>
          </cell>
          <cell r="C987">
            <v>0</v>
          </cell>
        </row>
        <row r="988">
          <cell r="A988">
            <v>2140299</v>
          </cell>
          <cell r="B988" t="str">
            <v>其他铁路运输支出</v>
          </cell>
          <cell r="C988">
            <v>0</v>
          </cell>
        </row>
        <row r="989">
          <cell r="A989">
            <v>21403</v>
          </cell>
          <cell r="B989" t="str">
            <v>民用航空运输</v>
          </cell>
          <cell r="C989">
            <v>0</v>
          </cell>
        </row>
        <row r="990">
          <cell r="A990">
            <v>2140301</v>
          </cell>
          <cell r="B990" t="str">
            <v>行政运行</v>
          </cell>
          <cell r="C990">
            <v>0</v>
          </cell>
        </row>
        <row r="991">
          <cell r="A991">
            <v>2140302</v>
          </cell>
          <cell r="B991" t="str">
            <v>一般行政管理事务</v>
          </cell>
          <cell r="C991">
            <v>0</v>
          </cell>
        </row>
        <row r="992">
          <cell r="A992">
            <v>2140303</v>
          </cell>
          <cell r="B992" t="str">
            <v>机关服务</v>
          </cell>
          <cell r="C992">
            <v>0</v>
          </cell>
        </row>
        <row r="993">
          <cell r="A993">
            <v>2140304</v>
          </cell>
          <cell r="B993" t="str">
            <v>机场建设</v>
          </cell>
          <cell r="C993">
            <v>0</v>
          </cell>
        </row>
        <row r="994">
          <cell r="A994">
            <v>2140305</v>
          </cell>
          <cell r="B994" t="str">
            <v>空管系统建设</v>
          </cell>
          <cell r="C994">
            <v>0</v>
          </cell>
        </row>
        <row r="995">
          <cell r="A995">
            <v>2140306</v>
          </cell>
          <cell r="B995" t="str">
            <v>民航还贷专项支出</v>
          </cell>
          <cell r="C995">
            <v>0</v>
          </cell>
        </row>
        <row r="996">
          <cell r="A996">
            <v>2140307</v>
          </cell>
          <cell r="B996" t="str">
            <v>民用航空安全</v>
          </cell>
          <cell r="C996">
            <v>0</v>
          </cell>
        </row>
        <row r="997">
          <cell r="A997">
            <v>2140308</v>
          </cell>
          <cell r="B997" t="str">
            <v>民航专项运输</v>
          </cell>
          <cell r="C997">
            <v>0</v>
          </cell>
        </row>
        <row r="998">
          <cell r="A998">
            <v>2140399</v>
          </cell>
          <cell r="B998" t="str">
            <v>其他民用航空运输支出</v>
          </cell>
          <cell r="C998">
            <v>0</v>
          </cell>
        </row>
        <row r="999">
          <cell r="A999">
            <v>21405</v>
          </cell>
          <cell r="B999" t="str">
            <v>邮政业支出</v>
          </cell>
          <cell r="C999">
            <v>0</v>
          </cell>
        </row>
        <row r="1000">
          <cell r="A1000">
            <v>2140501</v>
          </cell>
          <cell r="B1000" t="str">
            <v>行政运行</v>
          </cell>
          <cell r="C1000">
            <v>0</v>
          </cell>
        </row>
        <row r="1001">
          <cell r="A1001">
            <v>2140502</v>
          </cell>
          <cell r="B1001" t="str">
            <v>一般行政管理事务</v>
          </cell>
          <cell r="C1001">
            <v>0</v>
          </cell>
        </row>
        <row r="1002">
          <cell r="A1002">
            <v>2140503</v>
          </cell>
          <cell r="B1002" t="str">
            <v>机关服务</v>
          </cell>
          <cell r="C1002">
            <v>0</v>
          </cell>
        </row>
        <row r="1003">
          <cell r="A1003">
            <v>2140504</v>
          </cell>
          <cell r="B1003" t="str">
            <v>行业监管</v>
          </cell>
          <cell r="C1003">
            <v>0</v>
          </cell>
        </row>
        <row r="1004">
          <cell r="A1004">
            <v>2140505</v>
          </cell>
          <cell r="B1004" t="str">
            <v>邮政普遍服务与特殊服务</v>
          </cell>
          <cell r="C1004">
            <v>0</v>
          </cell>
        </row>
        <row r="1005">
          <cell r="A1005">
            <v>2140599</v>
          </cell>
          <cell r="B1005" t="str">
            <v>其他邮政业支出</v>
          </cell>
          <cell r="C1005">
            <v>0</v>
          </cell>
        </row>
        <row r="1006">
          <cell r="A1006">
            <v>21406</v>
          </cell>
          <cell r="B1006" t="str">
            <v>车辆购置税支出</v>
          </cell>
          <cell r="C1006">
            <v>5042</v>
          </cell>
        </row>
        <row r="1007">
          <cell r="A1007">
            <v>2140601</v>
          </cell>
          <cell r="B1007" t="str">
            <v>车辆购置税用于公路等基础设施建设支出</v>
          </cell>
          <cell r="C1007">
            <v>2074</v>
          </cell>
        </row>
        <row r="1008">
          <cell r="A1008">
            <v>2140602</v>
          </cell>
          <cell r="B1008" t="str">
            <v>车辆购置税用于农村公路建设支出</v>
          </cell>
          <cell r="C1008">
            <v>2968</v>
          </cell>
        </row>
        <row r="1009">
          <cell r="A1009">
            <v>2140603</v>
          </cell>
          <cell r="B1009" t="str">
            <v>车辆购置税用于老旧汽车报废更新补贴</v>
          </cell>
          <cell r="C1009">
            <v>0</v>
          </cell>
        </row>
        <row r="1010">
          <cell r="A1010">
            <v>2140699</v>
          </cell>
          <cell r="B1010" t="str">
            <v>车辆购置税其他支出</v>
          </cell>
          <cell r="C1010">
            <v>0</v>
          </cell>
        </row>
        <row r="1011">
          <cell r="A1011">
            <v>21499</v>
          </cell>
          <cell r="B1011" t="str">
            <v>其他交通运输支出(款)</v>
          </cell>
          <cell r="C1011">
            <v>141</v>
          </cell>
        </row>
        <row r="1012">
          <cell r="A1012">
            <v>2149901</v>
          </cell>
          <cell r="B1012" t="str">
            <v>公共交通运营补助</v>
          </cell>
          <cell r="C1012">
            <v>141</v>
          </cell>
        </row>
        <row r="1013">
          <cell r="A1013">
            <v>2149999</v>
          </cell>
          <cell r="B1013" t="str">
            <v>其他交通运输支出(项)</v>
          </cell>
          <cell r="C1013">
            <v>0</v>
          </cell>
        </row>
        <row r="1014">
          <cell r="A1014">
            <v>215</v>
          </cell>
          <cell r="B1014" t="str">
            <v>资源勘探工业信息等支出</v>
          </cell>
          <cell r="C1014">
            <v>498</v>
          </cell>
        </row>
        <row r="1015">
          <cell r="A1015">
            <v>21501</v>
          </cell>
          <cell r="B1015" t="str">
            <v>资源勘探开发</v>
          </cell>
          <cell r="C1015">
            <v>258</v>
          </cell>
        </row>
        <row r="1016">
          <cell r="A1016">
            <v>2150101</v>
          </cell>
          <cell r="B1016" t="str">
            <v>行政运行</v>
          </cell>
          <cell r="C1016">
            <v>0</v>
          </cell>
        </row>
        <row r="1017">
          <cell r="A1017">
            <v>2150102</v>
          </cell>
          <cell r="B1017" t="str">
            <v>一般行政管理事务</v>
          </cell>
          <cell r="C1017">
            <v>0</v>
          </cell>
        </row>
        <row r="1018">
          <cell r="A1018">
            <v>2150103</v>
          </cell>
          <cell r="B1018" t="str">
            <v>机关服务</v>
          </cell>
          <cell r="C1018">
            <v>0</v>
          </cell>
        </row>
        <row r="1019">
          <cell r="A1019">
            <v>2150104</v>
          </cell>
          <cell r="B1019" t="str">
            <v>煤炭勘探开采和洗选</v>
          </cell>
          <cell r="C1019">
            <v>0</v>
          </cell>
        </row>
        <row r="1020">
          <cell r="A1020">
            <v>2150105</v>
          </cell>
          <cell r="B1020" t="str">
            <v>石油和天然气勘探开采</v>
          </cell>
          <cell r="C1020">
            <v>0</v>
          </cell>
        </row>
        <row r="1021">
          <cell r="A1021">
            <v>2150106</v>
          </cell>
          <cell r="B1021" t="str">
            <v>黑色金属矿勘探和采选</v>
          </cell>
          <cell r="C1021">
            <v>0</v>
          </cell>
        </row>
        <row r="1022">
          <cell r="A1022">
            <v>2150107</v>
          </cell>
          <cell r="B1022" t="str">
            <v>有色金属矿勘探和采选</v>
          </cell>
          <cell r="C1022">
            <v>0</v>
          </cell>
        </row>
        <row r="1023">
          <cell r="A1023">
            <v>2150108</v>
          </cell>
          <cell r="B1023" t="str">
            <v>非金属矿勘探和采选</v>
          </cell>
          <cell r="C1023">
            <v>0</v>
          </cell>
        </row>
        <row r="1024">
          <cell r="A1024">
            <v>2150199</v>
          </cell>
          <cell r="B1024" t="str">
            <v>其他资源勘探业支出</v>
          </cell>
          <cell r="C1024">
            <v>258</v>
          </cell>
        </row>
        <row r="1025">
          <cell r="A1025">
            <v>21502</v>
          </cell>
          <cell r="B1025" t="str">
            <v>制造业</v>
          </cell>
          <cell r="C1025">
            <v>0</v>
          </cell>
        </row>
        <row r="1026">
          <cell r="A1026">
            <v>2150201</v>
          </cell>
          <cell r="B1026" t="str">
            <v>行政运行</v>
          </cell>
          <cell r="C1026">
            <v>0</v>
          </cell>
        </row>
        <row r="1027">
          <cell r="A1027">
            <v>2150202</v>
          </cell>
          <cell r="B1027" t="str">
            <v>一般行政管理事务</v>
          </cell>
          <cell r="C1027">
            <v>0</v>
          </cell>
        </row>
        <row r="1028">
          <cell r="A1028">
            <v>2150203</v>
          </cell>
          <cell r="B1028" t="str">
            <v>机关服务</v>
          </cell>
          <cell r="C1028">
            <v>0</v>
          </cell>
        </row>
        <row r="1029">
          <cell r="A1029">
            <v>2150204</v>
          </cell>
          <cell r="B1029" t="str">
            <v>纺织业</v>
          </cell>
          <cell r="C1029">
            <v>0</v>
          </cell>
        </row>
        <row r="1030">
          <cell r="A1030">
            <v>2150205</v>
          </cell>
          <cell r="B1030" t="str">
            <v>医药制造业</v>
          </cell>
          <cell r="C1030">
            <v>0</v>
          </cell>
        </row>
        <row r="1031">
          <cell r="A1031">
            <v>2150206</v>
          </cell>
          <cell r="B1031" t="str">
            <v>非金属矿物制品业</v>
          </cell>
          <cell r="C1031">
            <v>0</v>
          </cell>
        </row>
        <row r="1032">
          <cell r="A1032">
            <v>2150207</v>
          </cell>
          <cell r="B1032" t="str">
            <v>通信设备、计算机及其他电子设备制造业</v>
          </cell>
          <cell r="C1032">
            <v>0</v>
          </cell>
        </row>
        <row r="1033">
          <cell r="A1033">
            <v>2150208</v>
          </cell>
          <cell r="B1033" t="str">
            <v>交通运输设备制造业</v>
          </cell>
          <cell r="C1033">
            <v>0</v>
          </cell>
        </row>
        <row r="1034">
          <cell r="A1034">
            <v>2150209</v>
          </cell>
          <cell r="B1034" t="str">
            <v>电气机械及器材制造业</v>
          </cell>
          <cell r="C1034">
            <v>0</v>
          </cell>
        </row>
        <row r="1035">
          <cell r="A1035">
            <v>2150210</v>
          </cell>
          <cell r="B1035" t="str">
            <v>工艺品及其他制造业</v>
          </cell>
          <cell r="C1035">
            <v>0</v>
          </cell>
        </row>
        <row r="1036">
          <cell r="A1036">
            <v>2150212</v>
          </cell>
          <cell r="B1036" t="str">
            <v>石油加工、炼焦及核燃料加工业</v>
          </cell>
          <cell r="C1036">
            <v>0</v>
          </cell>
        </row>
        <row r="1037">
          <cell r="A1037">
            <v>2150213</v>
          </cell>
          <cell r="B1037" t="str">
            <v>化学原料及化学制品制造业</v>
          </cell>
          <cell r="C1037">
            <v>0</v>
          </cell>
        </row>
        <row r="1038">
          <cell r="A1038">
            <v>2150214</v>
          </cell>
          <cell r="B1038" t="str">
            <v>黑色金属冶炼及压延加工业</v>
          </cell>
          <cell r="C1038">
            <v>0</v>
          </cell>
        </row>
        <row r="1039">
          <cell r="A1039">
            <v>2150215</v>
          </cell>
          <cell r="B1039" t="str">
            <v>有色金属冶炼及压延加工业</v>
          </cell>
          <cell r="C1039">
            <v>0</v>
          </cell>
        </row>
        <row r="1040">
          <cell r="A1040">
            <v>2150299</v>
          </cell>
          <cell r="B1040" t="str">
            <v>其他制造业支出</v>
          </cell>
          <cell r="C1040">
            <v>0</v>
          </cell>
        </row>
        <row r="1041">
          <cell r="A1041">
            <v>21503</v>
          </cell>
          <cell r="B1041" t="str">
            <v>建筑业</v>
          </cell>
          <cell r="C1041">
            <v>0</v>
          </cell>
        </row>
        <row r="1042">
          <cell r="A1042">
            <v>2150301</v>
          </cell>
          <cell r="B1042" t="str">
            <v>行政运行</v>
          </cell>
          <cell r="C1042">
            <v>0</v>
          </cell>
        </row>
        <row r="1043">
          <cell r="A1043">
            <v>2150302</v>
          </cell>
          <cell r="B1043" t="str">
            <v>一般行政管理事务</v>
          </cell>
          <cell r="C1043">
            <v>0</v>
          </cell>
        </row>
        <row r="1044">
          <cell r="A1044">
            <v>2150303</v>
          </cell>
          <cell r="B1044" t="str">
            <v>机关服务</v>
          </cell>
          <cell r="C1044">
            <v>0</v>
          </cell>
        </row>
        <row r="1045">
          <cell r="A1045">
            <v>2150399</v>
          </cell>
          <cell r="B1045" t="str">
            <v>其他建筑业支出</v>
          </cell>
          <cell r="C1045">
            <v>0</v>
          </cell>
        </row>
        <row r="1046">
          <cell r="A1046">
            <v>21505</v>
          </cell>
          <cell r="B1046" t="str">
            <v>工业和信息产业监管</v>
          </cell>
          <cell r="C1046">
            <v>79</v>
          </cell>
        </row>
        <row r="1047">
          <cell r="A1047">
            <v>2150501</v>
          </cell>
          <cell r="B1047" t="str">
            <v>行政运行</v>
          </cell>
          <cell r="C1047">
            <v>0</v>
          </cell>
        </row>
        <row r="1048">
          <cell r="A1048">
            <v>2150502</v>
          </cell>
          <cell r="B1048" t="str">
            <v>一般行政管理事务</v>
          </cell>
          <cell r="C1048">
            <v>0</v>
          </cell>
        </row>
        <row r="1049">
          <cell r="A1049">
            <v>2150503</v>
          </cell>
          <cell r="B1049" t="str">
            <v>机关服务</v>
          </cell>
          <cell r="C1049">
            <v>0</v>
          </cell>
        </row>
        <row r="1050">
          <cell r="A1050">
            <v>2150505</v>
          </cell>
          <cell r="B1050" t="str">
            <v>战备应急</v>
          </cell>
          <cell r="C1050">
            <v>0</v>
          </cell>
        </row>
        <row r="1051">
          <cell r="A1051">
            <v>2150507</v>
          </cell>
          <cell r="B1051" t="str">
            <v>专用通信</v>
          </cell>
          <cell r="C1051">
            <v>49</v>
          </cell>
        </row>
        <row r="1052">
          <cell r="A1052">
            <v>2150508</v>
          </cell>
          <cell r="B1052" t="str">
            <v>无线电及信息通信监管</v>
          </cell>
          <cell r="C1052">
            <v>0</v>
          </cell>
        </row>
        <row r="1053">
          <cell r="A1053">
            <v>2150516</v>
          </cell>
          <cell r="B1053" t="str">
            <v>工程建设及运行维护</v>
          </cell>
          <cell r="C1053">
            <v>0</v>
          </cell>
        </row>
        <row r="1054">
          <cell r="A1054">
            <v>2150517</v>
          </cell>
          <cell r="B1054" t="str">
            <v>产业发展</v>
          </cell>
          <cell r="C1054">
            <v>30</v>
          </cell>
        </row>
        <row r="1055">
          <cell r="A1055">
            <v>2150550</v>
          </cell>
          <cell r="B1055" t="str">
            <v>事业运行</v>
          </cell>
          <cell r="C1055">
            <v>0</v>
          </cell>
        </row>
        <row r="1056">
          <cell r="A1056">
            <v>2150599</v>
          </cell>
          <cell r="B1056" t="str">
            <v>其他工业和信息产业监管支出</v>
          </cell>
          <cell r="C1056">
            <v>0</v>
          </cell>
        </row>
        <row r="1057">
          <cell r="A1057">
            <v>21507</v>
          </cell>
          <cell r="B1057" t="str">
            <v>国有资产监管</v>
          </cell>
          <cell r="C1057">
            <v>0</v>
          </cell>
        </row>
        <row r="1058">
          <cell r="A1058">
            <v>2150701</v>
          </cell>
          <cell r="B1058" t="str">
            <v>行政运行</v>
          </cell>
          <cell r="C1058">
            <v>0</v>
          </cell>
        </row>
        <row r="1059">
          <cell r="A1059">
            <v>2150702</v>
          </cell>
          <cell r="B1059" t="str">
            <v>一般行政管理事务</v>
          </cell>
          <cell r="C1059">
            <v>0</v>
          </cell>
        </row>
        <row r="1060">
          <cell r="A1060">
            <v>2150703</v>
          </cell>
          <cell r="B1060" t="str">
            <v>机关服务</v>
          </cell>
          <cell r="C1060">
            <v>0</v>
          </cell>
        </row>
        <row r="1061">
          <cell r="A1061">
            <v>2150704</v>
          </cell>
          <cell r="B1061" t="str">
            <v>国有企业监事会专项</v>
          </cell>
          <cell r="C1061">
            <v>0</v>
          </cell>
        </row>
        <row r="1062">
          <cell r="A1062">
            <v>2150705</v>
          </cell>
          <cell r="B1062" t="str">
            <v>中央企业专项管理</v>
          </cell>
          <cell r="C1062">
            <v>0</v>
          </cell>
        </row>
        <row r="1063">
          <cell r="A1063">
            <v>2150799</v>
          </cell>
          <cell r="B1063" t="str">
            <v>其他国有资产监管支出</v>
          </cell>
          <cell r="C1063">
            <v>0</v>
          </cell>
        </row>
        <row r="1064">
          <cell r="A1064">
            <v>21508</v>
          </cell>
          <cell r="B1064" t="str">
            <v>支持中小企业发展和管理支出</v>
          </cell>
          <cell r="C1064">
            <v>30</v>
          </cell>
        </row>
        <row r="1065">
          <cell r="A1065">
            <v>2150801</v>
          </cell>
          <cell r="B1065" t="str">
            <v>行政运行</v>
          </cell>
          <cell r="C1065">
            <v>0</v>
          </cell>
        </row>
        <row r="1066">
          <cell r="A1066">
            <v>2150802</v>
          </cell>
          <cell r="B1066" t="str">
            <v>一般行政管理事务</v>
          </cell>
          <cell r="C1066">
            <v>0</v>
          </cell>
        </row>
        <row r="1067">
          <cell r="A1067">
            <v>2150803</v>
          </cell>
          <cell r="B1067" t="str">
            <v>机关服务</v>
          </cell>
          <cell r="C1067">
            <v>0</v>
          </cell>
        </row>
        <row r="1068">
          <cell r="A1068">
            <v>2150804</v>
          </cell>
          <cell r="B1068" t="str">
            <v>科技型中小企业技术创新基金</v>
          </cell>
          <cell r="C1068">
            <v>0</v>
          </cell>
        </row>
        <row r="1069">
          <cell r="A1069">
            <v>2150805</v>
          </cell>
          <cell r="B1069" t="str">
            <v>中小企业发展专项</v>
          </cell>
          <cell r="C1069">
            <v>30</v>
          </cell>
        </row>
        <row r="1070">
          <cell r="A1070">
            <v>2150806</v>
          </cell>
          <cell r="B1070" t="str">
            <v>减免房租补贴</v>
          </cell>
          <cell r="C1070">
            <v>0</v>
          </cell>
        </row>
        <row r="1071">
          <cell r="A1071">
            <v>2150899</v>
          </cell>
          <cell r="B1071" t="str">
            <v>其他支持中小企业发展和管理支出</v>
          </cell>
          <cell r="C1071">
            <v>0</v>
          </cell>
        </row>
        <row r="1072">
          <cell r="A1072">
            <v>21599</v>
          </cell>
          <cell r="B1072" t="str">
            <v>其他资源勘探工业信息等支出(款)</v>
          </cell>
          <cell r="C1072">
            <v>131</v>
          </cell>
        </row>
        <row r="1073">
          <cell r="A1073">
            <v>2159901</v>
          </cell>
          <cell r="B1073" t="str">
            <v>黄金事务</v>
          </cell>
          <cell r="C1073">
            <v>0</v>
          </cell>
        </row>
        <row r="1074">
          <cell r="A1074">
            <v>2159904</v>
          </cell>
          <cell r="B1074" t="str">
            <v>技术改造支出</v>
          </cell>
          <cell r="C1074">
            <v>0</v>
          </cell>
        </row>
        <row r="1075">
          <cell r="A1075">
            <v>2159905</v>
          </cell>
          <cell r="B1075" t="str">
            <v>中药材扶持资金支出</v>
          </cell>
          <cell r="C1075">
            <v>0</v>
          </cell>
        </row>
        <row r="1076">
          <cell r="A1076">
            <v>2159906</v>
          </cell>
          <cell r="B1076" t="str">
            <v>重点产业振兴和技术改造项目贷款贴息</v>
          </cell>
          <cell r="C1076">
            <v>0</v>
          </cell>
        </row>
        <row r="1077">
          <cell r="A1077">
            <v>2159999</v>
          </cell>
          <cell r="B1077" t="str">
            <v>其他资源勘探工业信息等支出(项)</v>
          </cell>
          <cell r="C1077">
            <v>131</v>
          </cell>
        </row>
        <row r="1078">
          <cell r="A1078">
            <v>216</v>
          </cell>
          <cell r="B1078" t="str">
            <v>商业服务业等支出</v>
          </cell>
          <cell r="C1078">
            <v>3736</v>
          </cell>
        </row>
        <row r="1079">
          <cell r="A1079">
            <v>21602</v>
          </cell>
          <cell r="B1079" t="str">
            <v>商业流通事务</v>
          </cell>
          <cell r="C1079">
            <v>3736</v>
          </cell>
        </row>
        <row r="1080">
          <cell r="A1080">
            <v>2160201</v>
          </cell>
          <cell r="B1080" t="str">
            <v>行政运行</v>
          </cell>
          <cell r="C1080">
            <v>292</v>
          </cell>
        </row>
        <row r="1081">
          <cell r="A1081">
            <v>2160202</v>
          </cell>
          <cell r="B1081" t="str">
            <v>一般行政管理事务</v>
          </cell>
          <cell r="C1081">
            <v>0</v>
          </cell>
        </row>
        <row r="1082">
          <cell r="A1082">
            <v>2160203</v>
          </cell>
          <cell r="B1082" t="str">
            <v>机关服务</v>
          </cell>
          <cell r="C1082">
            <v>0</v>
          </cell>
        </row>
        <row r="1083">
          <cell r="A1083">
            <v>2160216</v>
          </cell>
          <cell r="B1083" t="str">
            <v>食品流通安全补贴</v>
          </cell>
          <cell r="C1083">
            <v>0</v>
          </cell>
        </row>
        <row r="1084">
          <cell r="A1084">
            <v>2160217</v>
          </cell>
          <cell r="B1084" t="str">
            <v>市场监测及信息管理</v>
          </cell>
          <cell r="C1084">
            <v>0</v>
          </cell>
        </row>
        <row r="1085">
          <cell r="A1085">
            <v>2160218</v>
          </cell>
          <cell r="B1085" t="str">
            <v>民贸企业补贴</v>
          </cell>
          <cell r="C1085">
            <v>0</v>
          </cell>
        </row>
        <row r="1086">
          <cell r="A1086">
            <v>2160219</v>
          </cell>
          <cell r="B1086" t="str">
            <v>民贸民品贷款贴息</v>
          </cell>
          <cell r="C1086">
            <v>0</v>
          </cell>
        </row>
        <row r="1087">
          <cell r="A1087">
            <v>2160250</v>
          </cell>
          <cell r="B1087" t="str">
            <v>事业运行</v>
          </cell>
          <cell r="C1087">
            <v>0</v>
          </cell>
        </row>
        <row r="1088">
          <cell r="A1088">
            <v>2160299</v>
          </cell>
          <cell r="B1088" t="str">
            <v>其他商业流通事务支出</v>
          </cell>
          <cell r="C1088">
            <v>3444</v>
          </cell>
        </row>
        <row r="1089">
          <cell r="A1089">
            <v>21606</v>
          </cell>
          <cell r="B1089" t="str">
            <v>涉外发展服务支出</v>
          </cell>
          <cell r="C1089">
            <v>0</v>
          </cell>
        </row>
        <row r="1090">
          <cell r="A1090">
            <v>2160601</v>
          </cell>
          <cell r="B1090" t="str">
            <v>行政运行</v>
          </cell>
          <cell r="C1090">
            <v>0</v>
          </cell>
        </row>
        <row r="1091">
          <cell r="A1091">
            <v>2160602</v>
          </cell>
          <cell r="B1091" t="str">
            <v>一般行政管理事务</v>
          </cell>
          <cell r="C1091">
            <v>0</v>
          </cell>
        </row>
        <row r="1092">
          <cell r="A1092">
            <v>2160603</v>
          </cell>
          <cell r="B1092" t="str">
            <v>机关服务</v>
          </cell>
          <cell r="C1092">
            <v>0</v>
          </cell>
        </row>
        <row r="1093">
          <cell r="A1093">
            <v>2160607</v>
          </cell>
          <cell r="B1093" t="str">
            <v>外商投资环境建设补助资金</v>
          </cell>
          <cell r="C1093">
            <v>0</v>
          </cell>
        </row>
        <row r="1094">
          <cell r="A1094">
            <v>2160699</v>
          </cell>
          <cell r="B1094" t="str">
            <v>其他涉外发展服务支出</v>
          </cell>
          <cell r="C1094">
            <v>0</v>
          </cell>
        </row>
        <row r="1095">
          <cell r="A1095">
            <v>21699</v>
          </cell>
          <cell r="B1095" t="str">
            <v>其他商业服务业等支出(款)</v>
          </cell>
          <cell r="C1095">
            <v>0</v>
          </cell>
        </row>
        <row r="1096">
          <cell r="A1096">
            <v>2169901</v>
          </cell>
          <cell r="B1096" t="str">
            <v>服务业基础设施建设</v>
          </cell>
          <cell r="C1096">
            <v>0</v>
          </cell>
        </row>
        <row r="1097">
          <cell r="A1097">
            <v>2169999</v>
          </cell>
          <cell r="B1097" t="str">
            <v>其他商业服务业等支出(项)</v>
          </cell>
          <cell r="C1097">
            <v>0</v>
          </cell>
        </row>
        <row r="1098">
          <cell r="A1098">
            <v>217</v>
          </cell>
          <cell r="B1098" t="str">
            <v>金融支出</v>
          </cell>
          <cell r="C1098">
            <v>80</v>
          </cell>
        </row>
        <row r="1099">
          <cell r="A1099">
            <v>21701</v>
          </cell>
          <cell r="B1099" t="str">
            <v>金融部门行政支出</v>
          </cell>
          <cell r="C1099">
            <v>0</v>
          </cell>
        </row>
        <row r="1100">
          <cell r="A1100">
            <v>2170101</v>
          </cell>
          <cell r="B1100" t="str">
            <v>行政运行</v>
          </cell>
          <cell r="C1100">
            <v>0</v>
          </cell>
        </row>
        <row r="1101">
          <cell r="A1101">
            <v>2170102</v>
          </cell>
          <cell r="B1101" t="str">
            <v>一般行政管理事务</v>
          </cell>
          <cell r="C1101">
            <v>0</v>
          </cell>
        </row>
        <row r="1102">
          <cell r="A1102">
            <v>2170103</v>
          </cell>
          <cell r="B1102" t="str">
            <v>机关服务</v>
          </cell>
          <cell r="C1102">
            <v>0</v>
          </cell>
        </row>
        <row r="1103">
          <cell r="A1103">
            <v>2170104</v>
          </cell>
          <cell r="B1103" t="str">
            <v>安全防卫</v>
          </cell>
          <cell r="C1103">
            <v>0</v>
          </cell>
        </row>
        <row r="1104">
          <cell r="A1104">
            <v>2170150</v>
          </cell>
          <cell r="B1104" t="str">
            <v>事业运行</v>
          </cell>
          <cell r="C1104">
            <v>0</v>
          </cell>
        </row>
        <row r="1105">
          <cell r="A1105">
            <v>2170199</v>
          </cell>
          <cell r="B1105" t="str">
            <v>金融部门其他行政支出</v>
          </cell>
          <cell r="C1105">
            <v>0</v>
          </cell>
        </row>
        <row r="1106">
          <cell r="A1106">
            <v>21702</v>
          </cell>
          <cell r="B1106" t="str">
            <v>金融部门监管支出</v>
          </cell>
          <cell r="C1106">
            <v>80</v>
          </cell>
        </row>
        <row r="1107">
          <cell r="A1107">
            <v>2170201</v>
          </cell>
          <cell r="B1107" t="str">
            <v>货币发行</v>
          </cell>
          <cell r="C1107">
            <v>0</v>
          </cell>
        </row>
        <row r="1108">
          <cell r="A1108">
            <v>2170202</v>
          </cell>
          <cell r="B1108" t="str">
            <v>金融服务</v>
          </cell>
          <cell r="C1108">
            <v>0</v>
          </cell>
        </row>
        <row r="1109">
          <cell r="A1109">
            <v>2170203</v>
          </cell>
          <cell r="B1109" t="str">
            <v>反假币</v>
          </cell>
          <cell r="C1109">
            <v>0</v>
          </cell>
        </row>
        <row r="1110">
          <cell r="A1110">
            <v>2170204</v>
          </cell>
          <cell r="B1110" t="str">
            <v>重点金融机构监管</v>
          </cell>
          <cell r="C1110">
            <v>0</v>
          </cell>
        </row>
        <row r="1111">
          <cell r="A1111">
            <v>2170205</v>
          </cell>
          <cell r="B1111" t="str">
            <v>金融稽查与案件处理</v>
          </cell>
          <cell r="C1111">
            <v>0</v>
          </cell>
        </row>
        <row r="1112">
          <cell r="A1112">
            <v>2170206</v>
          </cell>
          <cell r="B1112" t="str">
            <v>金融行业电子化建设</v>
          </cell>
          <cell r="C1112">
            <v>0</v>
          </cell>
        </row>
        <row r="1113">
          <cell r="A1113">
            <v>2170207</v>
          </cell>
          <cell r="B1113" t="str">
            <v>从业人员资格考试</v>
          </cell>
          <cell r="C1113">
            <v>0</v>
          </cell>
        </row>
        <row r="1114">
          <cell r="A1114">
            <v>2170208</v>
          </cell>
          <cell r="B1114" t="str">
            <v>反洗钱</v>
          </cell>
          <cell r="C1114">
            <v>0</v>
          </cell>
        </row>
        <row r="1115">
          <cell r="A1115">
            <v>2170299</v>
          </cell>
          <cell r="B1115" t="str">
            <v>金融部门其他监管支出</v>
          </cell>
          <cell r="C1115">
            <v>80</v>
          </cell>
        </row>
        <row r="1116">
          <cell r="A1116">
            <v>21703</v>
          </cell>
          <cell r="B1116" t="str">
            <v>金融发展支出</v>
          </cell>
          <cell r="C1116">
            <v>0</v>
          </cell>
        </row>
        <row r="1117">
          <cell r="A1117">
            <v>2170301</v>
          </cell>
          <cell r="B1117" t="str">
            <v>政策性银行亏损补贴</v>
          </cell>
          <cell r="C1117">
            <v>0</v>
          </cell>
        </row>
        <row r="1118">
          <cell r="A1118">
            <v>2170302</v>
          </cell>
          <cell r="B1118" t="str">
            <v>利息费用补贴支出</v>
          </cell>
          <cell r="C1118">
            <v>0</v>
          </cell>
        </row>
        <row r="1119">
          <cell r="A1119">
            <v>2170303</v>
          </cell>
          <cell r="B1119" t="str">
            <v>补充资本金</v>
          </cell>
          <cell r="C1119">
            <v>0</v>
          </cell>
        </row>
        <row r="1120">
          <cell r="A1120">
            <v>2170304</v>
          </cell>
          <cell r="B1120" t="str">
            <v>风险基金补助</v>
          </cell>
          <cell r="C1120">
            <v>0</v>
          </cell>
        </row>
        <row r="1121">
          <cell r="A1121">
            <v>2170399</v>
          </cell>
          <cell r="B1121" t="str">
            <v>其他金融发展支出</v>
          </cell>
          <cell r="C1121">
            <v>0</v>
          </cell>
        </row>
        <row r="1122">
          <cell r="A1122">
            <v>21704</v>
          </cell>
          <cell r="B1122" t="str">
            <v>金融调控支出</v>
          </cell>
          <cell r="C1122">
            <v>0</v>
          </cell>
        </row>
        <row r="1123">
          <cell r="A1123">
            <v>2170401</v>
          </cell>
          <cell r="B1123" t="str">
            <v>中央银行亏损补贴</v>
          </cell>
          <cell r="C1123">
            <v>0</v>
          </cell>
        </row>
        <row r="1124">
          <cell r="A1124">
            <v>2170499</v>
          </cell>
          <cell r="B1124" t="str">
            <v>其他金融调控支出</v>
          </cell>
          <cell r="C1124">
            <v>0</v>
          </cell>
        </row>
        <row r="1125">
          <cell r="A1125">
            <v>21799</v>
          </cell>
          <cell r="B1125" t="str">
            <v>其他金融支出(款)</v>
          </cell>
          <cell r="C1125">
            <v>0</v>
          </cell>
        </row>
        <row r="1126">
          <cell r="A1126">
            <v>2179902</v>
          </cell>
          <cell r="B1126" t="str">
            <v>重点企业贷款贴息</v>
          </cell>
          <cell r="C1126">
            <v>0</v>
          </cell>
        </row>
        <row r="1127">
          <cell r="A1127">
            <v>2179999</v>
          </cell>
          <cell r="B1127" t="str">
            <v>其他金融支出(项)</v>
          </cell>
          <cell r="C1127">
            <v>0</v>
          </cell>
        </row>
        <row r="1128">
          <cell r="A1128">
            <v>219</v>
          </cell>
          <cell r="B1128" t="str">
            <v>援助其他地区支出</v>
          </cell>
          <cell r="C1128">
            <v>0</v>
          </cell>
        </row>
        <row r="1129">
          <cell r="A1129">
            <v>21901</v>
          </cell>
          <cell r="B1129" t="str">
            <v>一般公共服务</v>
          </cell>
          <cell r="C1129">
            <v>0</v>
          </cell>
        </row>
        <row r="1130">
          <cell r="A1130">
            <v>21902</v>
          </cell>
          <cell r="B1130" t="str">
            <v>教育</v>
          </cell>
          <cell r="C1130">
            <v>0</v>
          </cell>
        </row>
        <row r="1131">
          <cell r="A1131">
            <v>21903</v>
          </cell>
          <cell r="B1131" t="str">
            <v>文化旅游体育与传媒</v>
          </cell>
          <cell r="C1131">
            <v>0</v>
          </cell>
        </row>
        <row r="1132">
          <cell r="A1132">
            <v>21904</v>
          </cell>
          <cell r="B1132" t="str">
            <v>卫生健康</v>
          </cell>
          <cell r="C1132">
            <v>0</v>
          </cell>
        </row>
        <row r="1133">
          <cell r="A1133">
            <v>21905</v>
          </cell>
          <cell r="B1133" t="str">
            <v>节能环保</v>
          </cell>
          <cell r="C1133">
            <v>0</v>
          </cell>
        </row>
        <row r="1134">
          <cell r="A1134">
            <v>21906</v>
          </cell>
          <cell r="B1134" t="str">
            <v>农业农村</v>
          </cell>
          <cell r="C1134">
            <v>0</v>
          </cell>
        </row>
        <row r="1135">
          <cell r="A1135">
            <v>21907</v>
          </cell>
          <cell r="B1135" t="str">
            <v>交通运输</v>
          </cell>
          <cell r="C1135">
            <v>0</v>
          </cell>
        </row>
        <row r="1136">
          <cell r="A1136">
            <v>21908</v>
          </cell>
          <cell r="B1136" t="str">
            <v>住房保障</v>
          </cell>
          <cell r="C1136">
            <v>0</v>
          </cell>
        </row>
        <row r="1137">
          <cell r="A1137">
            <v>21999</v>
          </cell>
          <cell r="B1137" t="str">
            <v>其他支出</v>
          </cell>
          <cell r="C1137">
            <v>0</v>
          </cell>
        </row>
        <row r="1138">
          <cell r="A1138">
            <v>220</v>
          </cell>
          <cell r="B1138" t="str">
            <v>自然资源海洋气象等支出</v>
          </cell>
          <cell r="C1138">
            <v>30461</v>
          </cell>
        </row>
        <row r="1139">
          <cell r="A1139">
            <v>22001</v>
          </cell>
          <cell r="B1139" t="str">
            <v>自然资源事务</v>
          </cell>
          <cell r="C1139">
            <v>29250</v>
          </cell>
        </row>
        <row r="1140">
          <cell r="A1140">
            <v>2200101</v>
          </cell>
          <cell r="B1140" t="str">
            <v>行政运行</v>
          </cell>
          <cell r="C1140">
            <v>709</v>
          </cell>
        </row>
        <row r="1141">
          <cell r="A1141">
            <v>2200102</v>
          </cell>
          <cell r="B1141" t="str">
            <v>一般行政管理事务</v>
          </cell>
          <cell r="C1141">
            <v>0</v>
          </cell>
        </row>
        <row r="1142">
          <cell r="A1142">
            <v>2200103</v>
          </cell>
          <cell r="B1142" t="str">
            <v>机关服务</v>
          </cell>
          <cell r="C1142">
            <v>0</v>
          </cell>
        </row>
        <row r="1143">
          <cell r="A1143">
            <v>2200104</v>
          </cell>
          <cell r="B1143" t="str">
            <v>自然资源规划及管理</v>
          </cell>
          <cell r="C1143">
            <v>24</v>
          </cell>
        </row>
        <row r="1144">
          <cell r="A1144">
            <v>2200106</v>
          </cell>
          <cell r="B1144" t="str">
            <v>自然资源利用与保护</v>
          </cell>
          <cell r="C1144">
            <v>5936</v>
          </cell>
        </row>
        <row r="1145">
          <cell r="A1145">
            <v>2200107</v>
          </cell>
          <cell r="B1145" t="str">
            <v>自然资源社会公益服务</v>
          </cell>
          <cell r="C1145">
            <v>0</v>
          </cell>
        </row>
        <row r="1146">
          <cell r="A1146">
            <v>2200108</v>
          </cell>
          <cell r="B1146" t="str">
            <v>自然资源行业业务管理</v>
          </cell>
          <cell r="C1146">
            <v>0</v>
          </cell>
        </row>
        <row r="1147">
          <cell r="A1147">
            <v>2200109</v>
          </cell>
          <cell r="B1147" t="str">
            <v>自然资源调查与确权登记</v>
          </cell>
          <cell r="C1147">
            <v>0</v>
          </cell>
        </row>
        <row r="1148">
          <cell r="A1148">
            <v>2200112</v>
          </cell>
          <cell r="B1148" t="str">
            <v>土地资源储备支出</v>
          </cell>
          <cell r="C1148">
            <v>834</v>
          </cell>
        </row>
        <row r="1149">
          <cell r="A1149">
            <v>2200113</v>
          </cell>
          <cell r="B1149" t="str">
            <v>地质矿产资源与环境调查</v>
          </cell>
          <cell r="C1149">
            <v>0</v>
          </cell>
        </row>
        <row r="1150">
          <cell r="A1150">
            <v>2200114</v>
          </cell>
          <cell r="B1150" t="str">
            <v>地质勘查与矿产资源管理</v>
          </cell>
          <cell r="C1150">
            <v>108</v>
          </cell>
        </row>
        <row r="1151">
          <cell r="A1151">
            <v>2200115</v>
          </cell>
          <cell r="B1151" t="str">
            <v>地质转产项目财政贴息</v>
          </cell>
          <cell r="C1151">
            <v>0</v>
          </cell>
        </row>
        <row r="1152">
          <cell r="A1152">
            <v>2200116</v>
          </cell>
          <cell r="B1152" t="str">
            <v>国外风险勘查</v>
          </cell>
          <cell r="C1152">
            <v>0</v>
          </cell>
        </row>
        <row r="1153">
          <cell r="A1153">
            <v>2200119</v>
          </cell>
          <cell r="B1153" t="str">
            <v>地质勘查基金(周转金)支出</v>
          </cell>
          <cell r="C1153">
            <v>0</v>
          </cell>
        </row>
        <row r="1154">
          <cell r="A1154">
            <v>2200120</v>
          </cell>
          <cell r="B1154" t="str">
            <v>海域与海岛管理</v>
          </cell>
          <cell r="C1154">
            <v>0</v>
          </cell>
        </row>
        <row r="1155">
          <cell r="A1155">
            <v>2200121</v>
          </cell>
          <cell r="B1155" t="str">
            <v>自然资源国际合作与海洋权益维护</v>
          </cell>
          <cell r="C1155">
            <v>0</v>
          </cell>
        </row>
        <row r="1156">
          <cell r="A1156">
            <v>2200122</v>
          </cell>
          <cell r="B1156" t="str">
            <v>自然资源卫星</v>
          </cell>
          <cell r="C1156">
            <v>0</v>
          </cell>
        </row>
        <row r="1157">
          <cell r="A1157">
            <v>2200123</v>
          </cell>
          <cell r="B1157" t="str">
            <v>极地考察</v>
          </cell>
          <cell r="C1157">
            <v>0</v>
          </cell>
        </row>
        <row r="1158">
          <cell r="A1158">
            <v>2200124</v>
          </cell>
          <cell r="B1158" t="str">
            <v>深海调查与资源开发</v>
          </cell>
          <cell r="C1158">
            <v>0</v>
          </cell>
        </row>
        <row r="1159">
          <cell r="A1159">
            <v>2200125</v>
          </cell>
          <cell r="B1159" t="str">
            <v>海港航标维护</v>
          </cell>
          <cell r="C1159">
            <v>0</v>
          </cell>
        </row>
        <row r="1160">
          <cell r="A1160">
            <v>2200126</v>
          </cell>
          <cell r="B1160" t="str">
            <v>海水淡化</v>
          </cell>
          <cell r="C1160">
            <v>0</v>
          </cell>
        </row>
        <row r="1161">
          <cell r="A1161">
            <v>2200127</v>
          </cell>
          <cell r="B1161" t="str">
            <v>无居民海岛使用金支出</v>
          </cell>
          <cell r="C1161">
            <v>0</v>
          </cell>
        </row>
        <row r="1162">
          <cell r="A1162">
            <v>2200128</v>
          </cell>
          <cell r="B1162" t="str">
            <v>海洋战略规划与预警监测</v>
          </cell>
          <cell r="C1162">
            <v>0</v>
          </cell>
        </row>
        <row r="1163">
          <cell r="A1163">
            <v>2200129</v>
          </cell>
          <cell r="B1163" t="str">
            <v>基础测绘与地理信息监管</v>
          </cell>
          <cell r="C1163">
            <v>160</v>
          </cell>
        </row>
        <row r="1164">
          <cell r="A1164">
            <v>2200150</v>
          </cell>
          <cell r="B1164" t="str">
            <v>事业运行</v>
          </cell>
          <cell r="C1164">
            <v>1671</v>
          </cell>
        </row>
        <row r="1165">
          <cell r="A1165">
            <v>2200199</v>
          </cell>
          <cell r="B1165" t="str">
            <v>其他自然资源事务支出</v>
          </cell>
          <cell r="C1165">
            <v>19808</v>
          </cell>
        </row>
        <row r="1166">
          <cell r="A1166">
            <v>22005</v>
          </cell>
          <cell r="B1166" t="str">
            <v>气象事务</v>
          </cell>
          <cell r="C1166">
            <v>155</v>
          </cell>
        </row>
        <row r="1167">
          <cell r="A1167">
            <v>2200501</v>
          </cell>
          <cell r="B1167" t="str">
            <v>行政运行</v>
          </cell>
          <cell r="C1167">
            <v>0</v>
          </cell>
        </row>
        <row r="1168">
          <cell r="A1168">
            <v>2200502</v>
          </cell>
          <cell r="B1168" t="str">
            <v>一般行政管理事务</v>
          </cell>
          <cell r="C1168">
            <v>0</v>
          </cell>
        </row>
        <row r="1169">
          <cell r="A1169">
            <v>2200503</v>
          </cell>
          <cell r="B1169" t="str">
            <v>机关服务</v>
          </cell>
          <cell r="C1169">
            <v>0</v>
          </cell>
        </row>
        <row r="1170">
          <cell r="A1170">
            <v>2200504</v>
          </cell>
          <cell r="B1170" t="str">
            <v>气象事业机构</v>
          </cell>
          <cell r="C1170">
            <v>135</v>
          </cell>
        </row>
        <row r="1171">
          <cell r="A1171">
            <v>2200506</v>
          </cell>
          <cell r="B1171" t="str">
            <v>气象探测</v>
          </cell>
          <cell r="C1171">
            <v>0</v>
          </cell>
        </row>
        <row r="1172">
          <cell r="A1172">
            <v>2200507</v>
          </cell>
          <cell r="B1172" t="str">
            <v>气象信息传输及管理</v>
          </cell>
          <cell r="C1172">
            <v>0</v>
          </cell>
        </row>
        <row r="1173">
          <cell r="A1173">
            <v>2200508</v>
          </cell>
          <cell r="B1173" t="str">
            <v>气象预报预测</v>
          </cell>
          <cell r="C1173">
            <v>0</v>
          </cell>
        </row>
        <row r="1174">
          <cell r="A1174">
            <v>2200509</v>
          </cell>
          <cell r="B1174" t="str">
            <v>气象服务</v>
          </cell>
          <cell r="C1174">
            <v>20</v>
          </cell>
        </row>
        <row r="1175">
          <cell r="A1175">
            <v>2200510</v>
          </cell>
          <cell r="B1175" t="str">
            <v>气象装备保障维护</v>
          </cell>
          <cell r="C1175">
            <v>0</v>
          </cell>
        </row>
        <row r="1176">
          <cell r="A1176">
            <v>2200511</v>
          </cell>
          <cell r="B1176" t="str">
            <v>气象基础设施建设与维修</v>
          </cell>
          <cell r="C1176">
            <v>0</v>
          </cell>
        </row>
        <row r="1177">
          <cell r="A1177">
            <v>2200512</v>
          </cell>
          <cell r="B1177" t="str">
            <v>气象卫星</v>
          </cell>
          <cell r="C1177">
            <v>0</v>
          </cell>
        </row>
        <row r="1178">
          <cell r="A1178">
            <v>2200513</v>
          </cell>
          <cell r="B1178" t="str">
            <v>气象法规与标准</v>
          </cell>
          <cell r="C1178">
            <v>0</v>
          </cell>
        </row>
        <row r="1179">
          <cell r="A1179">
            <v>2200514</v>
          </cell>
          <cell r="B1179" t="str">
            <v>气象资金审计稽查</v>
          </cell>
          <cell r="C1179">
            <v>0</v>
          </cell>
        </row>
        <row r="1180">
          <cell r="A1180">
            <v>2200599</v>
          </cell>
          <cell r="B1180" t="str">
            <v>其他气象事务支出</v>
          </cell>
          <cell r="C1180">
            <v>0</v>
          </cell>
        </row>
        <row r="1181">
          <cell r="A1181">
            <v>22099</v>
          </cell>
          <cell r="B1181" t="str">
            <v>其他自然资源海洋气象等支出(款)</v>
          </cell>
          <cell r="C1181">
            <v>1056</v>
          </cell>
        </row>
        <row r="1182">
          <cell r="A1182">
            <v>2209999</v>
          </cell>
          <cell r="B1182" t="str">
            <v>其他自然资源海洋气象等支出(项)</v>
          </cell>
          <cell r="C1182">
            <v>1056</v>
          </cell>
        </row>
        <row r="1183">
          <cell r="A1183">
            <v>221</v>
          </cell>
          <cell r="B1183" t="str">
            <v>住房保障支出</v>
          </cell>
          <cell r="C1183">
            <v>20147</v>
          </cell>
        </row>
        <row r="1184">
          <cell r="A1184">
            <v>22101</v>
          </cell>
          <cell r="B1184" t="str">
            <v>保障性安居工程支出</v>
          </cell>
          <cell r="C1184">
            <v>8829</v>
          </cell>
        </row>
        <row r="1185">
          <cell r="A1185">
            <v>2210101</v>
          </cell>
          <cell r="B1185" t="str">
            <v>廉租住房</v>
          </cell>
          <cell r="C1185">
            <v>1204</v>
          </cell>
        </row>
        <row r="1186">
          <cell r="A1186">
            <v>2210102</v>
          </cell>
          <cell r="B1186" t="str">
            <v>沉陷区治理</v>
          </cell>
          <cell r="C1186">
            <v>0</v>
          </cell>
        </row>
        <row r="1187">
          <cell r="A1187">
            <v>2210103</v>
          </cell>
          <cell r="B1187" t="str">
            <v>棚户区改造</v>
          </cell>
          <cell r="C1187">
            <v>0</v>
          </cell>
        </row>
        <row r="1188">
          <cell r="A1188">
            <v>2210104</v>
          </cell>
          <cell r="B1188" t="str">
            <v>少数民族地区游牧民定居工程</v>
          </cell>
          <cell r="C1188">
            <v>0</v>
          </cell>
        </row>
        <row r="1189">
          <cell r="A1189">
            <v>2210105</v>
          </cell>
          <cell r="B1189" t="str">
            <v>农村危房改造</v>
          </cell>
          <cell r="C1189">
            <v>249</v>
          </cell>
        </row>
        <row r="1190">
          <cell r="A1190">
            <v>2210106</v>
          </cell>
          <cell r="B1190" t="str">
            <v>公共租赁住房</v>
          </cell>
          <cell r="C1190">
            <v>0</v>
          </cell>
        </row>
        <row r="1191">
          <cell r="A1191">
            <v>2210107</v>
          </cell>
          <cell r="B1191" t="str">
            <v>保障性住房租金补贴</v>
          </cell>
          <cell r="C1191">
            <v>0</v>
          </cell>
        </row>
        <row r="1192">
          <cell r="A1192">
            <v>2210108</v>
          </cell>
          <cell r="B1192" t="str">
            <v>老旧小区改造</v>
          </cell>
          <cell r="C1192">
            <v>2797</v>
          </cell>
        </row>
        <row r="1193">
          <cell r="A1193">
            <v>2210109</v>
          </cell>
          <cell r="B1193" t="str">
            <v>住房租赁市场发展</v>
          </cell>
          <cell r="C1193">
            <v>0</v>
          </cell>
        </row>
        <row r="1194">
          <cell r="A1194">
            <v>2210199</v>
          </cell>
          <cell r="B1194" t="str">
            <v>其他保障性安居工程支出</v>
          </cell>
          <cell r="C1194">
            <v>4579</v>
          </cell>
        </row>
        <row r="1195">
          <cell r="A1195">
            <v>22102</v>
          </cell>
          <cell r="B1195" t="str">
            <v>住房改革支出</v>
          </cell>
          <cell r="C1195">
            <v>11318</v>
          </cell>
        </row>
        <row r="1196">
          <cell r="A1196">
            <v>2210201</v>
          </cell>
          <cell r="B1196" t="str">
            <v>住房公积金</v>
          </cell>
          <cell r="C1196">
            <v>11318</v>
          </cell>
        </row>
        <row r="1197">
          <cell r="A1197">
            <v>2210202</v>
          </cell>
          <cell r="B1197" t="str">
            <v>提租补贴</v>
          </cell>
          <cell r="C1197">
            <v>0</v>
          </cell>
        </row>
        <row r="1198">
          <cell r="A1198">
            <v>2210203</v>
          </cell>
          <cell r="B1198" t="str">
            <v>购房补贴</v>
          </cell>
          <cell r="C1198">
            <v>0</v>
          </cell>
        </row>
        <row r="1199">
          <cell r="A1199">
            <v>22103</v>
          </cell>
          <cell r="B1199" t="str">
            <v>城乡社区住宅</v>
          </cell>
          <cell r="C1199">
            <v>0</v>
          </cell>
        </row>
        <row r="1200">
          <cell r="A1200">
            <v>2210301</v>
          </cell>
          <cell r="B1200" t="str">
            <v>公有住房建设和维修改造支出</v>
          </cell>
          <cell r="C1200">
            <v>0</v>
          </cell>
        </row>
        <row r="1201">
          <cell r="A1201">
            <v>2210302</v>
          </cell>
          <cell r="B1201" t="str">
            <v>住房公积金管理</v>
          </cell>
          <cell r="C1201">
            <v>0</v>
          </cell>
        </row>
        <row r="1202">
          <cell r="A1202">
            <v>2210399</v>
          </cell>
          <cell r="B1202" t="str">
            <v>其他城乡社区住宅支出</v>
          </cell>
          <cell r="C1202">
            <v>0</v>
          </cell>
        </row>
        <row r="1203">
          <cell r="A1203">
            <v>222</v>
          </cell>
          <cell r="B1203" t="str">
            <v>粮油物资储备支出</v>
          </cell>
          <cell r="C1203">
            <v>437</v>
          </cell>
        </row>
        <row r="1204">
          <cell r="A1204">
            <v>22201</v>
          </cell>
          <cell r="B1204" t="str">
            <v>粮油物资事务</v>
          </cell>
          <cell r="C1204">
            <v>0</v>
          </cell>
        </row>
        <row r="1205">
          <cell r="A1205">
            <v>2220101</v>
          </cell>
          <cell r="B1205" t="str">
            <v>行政运行</v>
          </cell>
          <cell r="C1205">
            <v>0</v>
          </cell>
        </row>
        <row r="1206">
          <cell r="A1206">
            <v>2220102</v>
          </cell>
          <cell r="B1206" t="str">
            <v>一般行政管理事务</v>
          </cell>
          <cell r="C1206">
            <v>0</v>
          </cell>
        </row>
        <row r="1207">
          <cell r="A1207">
            <v>2220103</v>
          </cell>
          <cell r="B1207" t="str">
            <v>机关服务</v>
          </cell>
          <cell r="C1207">
            <v>0</v>
          </cell>
        </row>
        <row r="1208">
          <cell r="A1208">
            <v>2220104</v>
          </cell>
          <cell r="B1208" t="str">
            <v>财务和审计支出</v>
          </cell>
          <cell r="C1208">
            <v>0</v>
          </cell>
        </row>
        <row r="1209">
          <cell r="A1209">
            <v>2220105</v>
          </cell>
          <cell r="B1209" t="str">
            <v>信息统计</v>
          </cell>
          <cell r="C1209">
            <v>0</v>
          </cell>
        </row>
        <row r="1210">
          <cell r="A1210">
            <v>2220106</v>
          </cell>
          <cell r="B1210" t="str">
            <v>专项业务活动</v>
          </cell>
          <cell r="C1210">
            <v>0</v>
          </cell>
        </row>
        <row r="1211">
          <cell r="A1211">
            <v>2220107</v>
          </cell>
          <cell r="B1211" t="str">
            <v>国家粮油差价补贴</v>
          </cell>
          <cell r="C1211">
            <v>0</v>
          </cell>
        </row>
        <row r="1212">
          <cell r="A1212">
            <v>2220112</v>
          </cell>
          <cell r="B1212" t="str">
            <v>粮食财务挂账利息补贴</v>
          </cell>
          <cell r="C1212">
            <v>0</v>
          </cell>
        </row>
        <row r="1213">
          <cell r="A1213">
            <v>2220113</v>
          </cell>
          <cell r="B1213" t="str">
            <v>粮食财务挂账消化款</v>
          </cell>
          <cell r="C1213">
            <v>0</v>
          </cell>
        </row>
        <row r="1214">
          <cell r="A1214">
            <v>2220114</v>
          </cell>
          <cell r="B1214" t="str">
            <v>处理陈化粮补贴</v>
          </cell>
          <cell r="C1214">
            <v>0</v>
          </cell>
        </row>
        <row r="1215">
          <cell r="A1215">
            <v>2220115</v>
          </cell>
          <cell r="B1215" t="str">
            <v>粮食风险基金</v>
          </cell>
          <cell r="C1215">
            <v>0</v>
          </cell>
        </row>
        <row r="1216">
          <cell r="A1216">
            <v>2220118</v>
          </cell>
          <cell r="B1216" t="str">
            <v>粮油市场调控专项资金</v>
          </cell>
          <cell r="C1216">
            <v>0</v>
          </cell>
        </row>
        <row r="1217">
          <cell r="A1217">
            <v>2220119</v>
          </cell>
          <cell r="B1217" t="str">
            <v>设施建设</v>
          </cell>
          <cell r="C1217">
            <v>0</v>
          </cell>
        </row>
        <row r="1218">
          <cell r="A1218">
            <v>2220120</v>
          </cell>
          <cell r="B1218" t="str">
            <v>设施安全</v>
          </cell>
          <cell r="C1218">
            <v>0</v>
          </cell>
        </row>
        <row r="1219">
          <cell r="A1219">
            <v>2220121</v>
          </cell>
          <cell r="B1219" t="str">
            <v>物资保管保养</v>
          </cell>
          <cell r="C1219">
            <v>0</v>
          </cell>
        </row>
        <row r="1220">
          <cell r="A1220">
            <v>2220150</v>
          </cell>
          <cell r="B1220" t="str">
            <v>事业运行</v>
          </cell>
          <cell r="C1220">
            <v>0</v>
          </cell>
        </row>
        <row r="1221">
          <cell r="A1221">
            <v>2220199</v>
          </cell>
          <cell r="B1221" t="str">
            <v>其他粮油物资事务支出</v>
          </cell>
          <cell r="C1221">
            <v>0</v>
          </cell>
        </row>
        <row r="1222">
          <cell r="A1222">
            <v>22203</v>
          </cell>
          <cell r="B1222" t="str">
            <v>能源储备</v>
          </cell>
          <cell r="C1222">
            <v>0</v>
          </cell>
        </row>
        <row r="1223">
          <cell r="A1223">
            <v>2220301</v>
          </cell>
          <cell r="B1223" t="str">
            <v>石油储备</v>
          </cell>
          <cell r="C1223">
            <v>0</v>
          </cell>
        </row>
        <row r="1224">
          <cell r="A1224">
            <v>2220303</v>
          </cell>
          <cell r="B1224" t="str">
            <v>天然铀能源储备</v>
          </cell>
          <cell r="C1224">
            <v>0</v>
          </cell>
        </row>
        <row r="1225">
          <cell r="A1225">
            <v>2220304</v>
          </cell>
          <cell r="B1225" t="str">
            <v>煤炭储备</v>
          </cell>
          <cell r="C1225">
            <v>0</v>
          </cell>
        </row>
        <row r="1226">
          <cell r="A1226">
            <v>2220305</v>
          </cell>
          <cell r="B1226" t="str">
            <v>成品油储备</v>
          </cell>
          <cell r="C1226">
            <v>0</v>
          </cell>
        </row>
        <row r="1227">
          <cell r="A1227">
            <v>2220399</v>
          </cell>
          <cell r="B1227" t="str">
            <v>其他能源储备支出</v>
          </cell>
          <cell r="C1227">
            <v>0</v>
          </cell>
        </row>
        <row r="1228">
          <cell r="A1228">
            <v>22204</v>
          </cell>
          <cell r="B1228" t="str">
            <v>粮油储备</v>
          </cell>
          <cell r="C1228">
            <v>437</v>
          </cell>
        </row>
        <row r="1229">
          <cell r="A1229">
            <v>2220401</v>
          </cell>
          <cell r="B1229" t="str">
            <v>储备粮油补贴</v>
          </cell>
          <cell r="C1229">
            <v>437</v>
          </cell>
        </row>
        <row r="1230">
          <cell r="A1230">
            <v>2220402</v>
          </cell>
          <cell r="B1230" t="str">
            <v>储备粮油差价补贴</v>
          </cell>
          <cell r="C1230">
            <v>0</v>
          </cell>
        </row>
        <row r="1231">
          <cell r="A1231">
            <v>2220403</v>
          </cell>
          <cell r="B1231" t="str">
            <v>储备粮(油)库建设</v>
          </cell>
          <cell r="C1231">
            <v>0</v>
          </cell>
        </row>
        <row r="1232">
          <cell r="A1232">
            <v>2220404</v>
          </cell>
          <cell r="B1232" t="str">
            <v>最低收购价政策支出</v>
          </cell>
          <cell r="C1232">
            <v>0</v>
          </cell>
        </row>
        <row r="1233">
          <cell r="A1233">
            <v>2220499</v>
          </cell>
          <cell r="B1233" t="str">
            <v>其他粮油储备支出</v>
          </cell>
          <cell r="C1233">
            <v>0</v>
          </cell>
        </row>
        <row r="1234">
          <cell r="A1234">
            <v>22205</v>
          </cell>
          <cell r="B1234" t="str">
            <v>重要商品储备</v>
          </cell>
          <cell r="C1234">
            <v>0</v>
          </cell>
        </row>
        <row r="1235">
          <cell r="A1235">
            <v>2220501</v>
          </cell>
          <cell r="B1235" t="str">
            <v>棉花储备</v>
          </cell>
          <cell r="C1235">
            <v>0</v>
          </cell>
        </row>
        <row r="1236">
          <cell r="A1236">
            <v>2220502</v>
          </cell>
          <cell r="B1236" t="str">
            <v>食糖储备</v>
          </cell>
          <cell r="C1236">
            <v>0</v>
          </cell>
        </row>
        <row r="1237">
          <cell r="A1237">
            <v>2220503</v>
          </cell>
          <cell r="B1237" t="str">
            <v>肉类储备</v>
          </cell>
          <cell r="C1237">
            <v>0</v>
          </cell>
        </row>
        <row r="1238">
          <cell r="A1238">
            <v>2220504</v>
          </cell>
          <cell r="B1238" t="str">
            <v>化肥储备</v>
          </cell>
          <cell r="C1238">
            <v>0</v>
          </cell>
        </row>
        <row r="1239">
          <cell r="A1239">
            <v>2220505</v>
          </cell>
          <cell r="B1239" t="str">
            <v>农药储备</v>
          </cell>
          <cell r="C1239">
            <v>0</v>
          </cell>
        </row>
        <row r="1240">
          <cell r="A1240">
            <v>2220506</v>
          </cell>
          <cell r="B1240" t="str">
            <v>边销茶储备</v>
          </cell>
          <cell r="C1240">
            <v>0</v>
          </cell>
        </row>
        <row r="1241">
          <cell r="A1241">
            <v>2220507</v>
          </cell>
          <cell r="B1241" t="str">
            <v>羊毛储备</v>
          </cell>
          <cell r="C1241">
            <v>0</v>
          </cell>
        </row>
        <row r="1242">
          <cell r="A1242">
            <v>2220508</v>
          </cell>
          <cell r="B1242" t="str">
            <v>医药储备</v>
          </cell>
          <cell r="C1242">
            <v>0</v>
          </cell>
        </row>
        <row r="1243">
          <cell r="A1243">
            <v>2220509</v>
          </cell>
          <cell r="B1243" t="str">
            <v>食盐储备</v>
          </cell>
          <cell r="C1243">
            <v>0</v>
          </cell>
        </row>
        <row r="1244">
          <cell r="A1244">
            <v>2220510</v>
          </cell>
          <cell r="B1244" t="str">
            <v>战略物资储备</v>
          </cell>
          <cell r="C1244">
            <v>0</v>
          </cell>
        </row>
        <row r="1245">
          <cell r="A1245">
            <v>2220511</v>
          </cell>
          <cell r="B1245" t="str">
            <v>应急物资储备</v>
          </cell>
          <cell r="C1245">
            <v>0</v>
          </cell>
        </row>
        <row r="1246">
          <cell r="A1246">
            <v>2220599</v>
          </cell>
          <cell r="B1246" t="str">
            <v>其他重要商品储备支出</v>
          </cell>
          <cell r="C1246">
            <v>0</v>
          </cell>
        </row>
        <row r="1247">
          <cell r="A1247">
            <v>224</v>
          </cell>
          <cell r="B1247" t="str">
            <v>灾害防治及应急管理支出</v>
          </cell>
          <cell r="C1247">
            <v>6171</v>
          </cell>
        </row>
        <row r="1248">
          <cell r="A1248">
            <v>22401</v>
          </cell>
          <cell r="B1248" t="str">
            <v>应急管理事务</v>
          </cell>
          <cell r="C1248">
            <v>2575</v>
          </cell>
        </row>
        <row r="1249">
          <cell r="A1249">
            <v>2240101</v>
          </cell>
          <cell r="B1249" t="str">
            <v>行政运行</v>
          </cell>
          <cell r="C1249">
            <v>597</v>
          </cell>
        </row>
        <row r="1250">
          <cell r="A1250">
            <v>2240102</v>
          </cell>
          <cell r="B1250" t="str">
            <v>一般行政管理事务</v>
          </cell>
          <cell r="C1250">
            <v>0</v>
          </cell>
        </row>
        <row r="1251">
          <cell r="A1251">
            <v>2240103</v>
          </cell>
          <cell r="B1251" t="str">
            <v>机关服务</v>
          </cell>
          <cell r="C1251">
            <v>0</v>
          </cell>
        </row>
        <row r="1252">
          <cell r="A1252">
            <v>2240104</v>
          </cell>
          <cell r="B1252" t="str">
            <v>灾害风险防治</v>
          </cell>
          <cell r="C1252">
            <v>0</v>
          </cell>
        </row>
        <row r="1253">
          <cell r="A1253">
            <v>2240105</v>
          </cell>
          <cell r="B1253" t="str">
            <v>国务院安委会专项</v>
          </cell>
          <cell r="C1253">
            <v>0</v>
          </cell>
        </row>
        <row r="1254">
          <cell r="A1254">
            <v>2240106</v>
          </cell>
          <cell r="B1254" t="str">
            <v>安全监管</v>
          </cell>
          <cell r="C1254">
            <v>37</v>
          </cell>
        </row>
        <row r="1255">
          <cell r="A1255">
            <v>2240108</v>
          </cell>
          <cell r="B1255" t="str">
            <v>应急救援</v>
          </cell>
          <cell r="C1255">
            <v>0</v>
          </cell>
        </row>
        <row r="1256">
          <cell r="A1256">
            <v>2240109</v>
          </cell>
          <cell r="B1256" t="str">
            <v>应急管理</v>
          </cell>
          <cell r="C1256">
            <v>0</v>
          </cell>
        </row>
        <row r="1257">
          <cell r="A1257">
            <v>2240150</v>
          </cell>
          <cell r="B1257" t="str">
            <v>事业运行</v>
          </cell>
          <cell r="C1257">
            <v>309</v>
          </cell>
        </row>
        <row r="1258">
          <cell r="A1258">
            <v>2240199</v>
          </cell>
          <cell r="B1258" t="str">
            <v>其他应急管理支出</v>
          </cell>
          <cell r="C1258">
            <v>1632</v>
          </cell>
        </row>
        <row r="1259">
          <cell r="A1259">
            <v>22402</v>
          </cell>
          <cell r="B1259" t="str">
            <v>消防救援事务</v>
          </cell>
          <cell r="C1259">
            <v>1107</v>
          </cell>
        </row>
        <row r="1260">
          <cell r="A1260">
            <v>2240201</v>
          </cell>
          <cell r="B1260" t="str">
            <v>行政运行</v>
          </cell>
          <cell r="C1260">
            <v>732</v>
          </cell>
        </row>
        <row r="1261">
          <cell r="A1261">
            <v>2240202</v>
          </cell>
          <cell r="B1261" t="str">
            <v>一般行政管理事务</v>
          </cell>
          <cell r="C1261">
            <v>0</v>
          </cell>
        </row>
        <row r="1262">
          <cell r="A1262">
            <v>2240203</v>
          </cell>
          <cell r="B1262" t="str">
            <v>机关服务</v>
          </cell>
          <cell r="C1262">
            <v>0</v>
          </cell>
        </row>
        <row r="1263">
          <cell r="A1263">
            <v>2240204</v>
          </cell>
          <cell r="B1263" t="str">
            <v>消防应急救援</v>
          </cell>
          <cell r="C1263">
            <v>0</v>
          </cell>
        </row>
        <row r="1264">
          <cell r="A1264">
            <v>2240299</v>
          </cell>
          <cell r="B1264" t="str">
            <v>其他消防救援事务支出</v>
          </cell>
          <cell r="C1264">
            <v>375</v>
          </cell>
        </row>
        <row r="1265">
          <cell r="A1265">
            <v>22404</v>
          </cell>
          <cell r="B1265" t="str">
            <v>矿山安全</v>
          </cell>
          <cell r="C1265">
            <v>0</v>
          </cell>
        </row>
        <row r="1266">
          <cell r="A1266">
            <v>2240401</v>
          </cell>
          <cell r="B1266" t="str">
            <v>行政运行</v>
          </cell>
          <cell r="C1266">
            <v>0</v>
          </cell>
        </row>
        <row r="1267">
          <cell r="A1267">
            <v>2240402</v>
          </cell>
          <cell r="B1267" t="str">
            <v>一般行政管理事务</v>
          </cell>
          <cell r="C1267">
            <v>0</v>
          </cell>
        </row>
        <row r="1268">
          <cell r="A1268">
            <v>2240403</v>
          </cell>
          <cell r="B1268" t="str">
            <v>机关服务</v>
          </cell>
          <cell r="C1268">
            <v>0</v>
          </cell>
        </row>
        <row r="1269">
          <cell r="A1269">
            <v>2240404</v>
          </cell>
          <cell r="B1269" t="str">
            <v>矿山安全监察事务</v>
          </cell>
          <cell r="C1269">
            <v>0</v>
          </cell>
        </row>
        <row r="1270">
          <cell r="A1270">
            <v>2240405</v>
          </cell>
          <cell r="B1270" t="str">
            <v>矿山应急救援事务</v>
          </cell>
          <cell r="C1270">
            <v>0</v>
          </cell>
        </row>
        <row r="1271">
          <cell r="A1271">
            <v>2240450</v>
          </cell>
          <cell r="B1271" t="str">
            <v>事业运行</v>
          </cell>
          <cell r="C1271">
            <v>0</v>
          </cell>
        </row>
        <row r="1272">
          <cell r="A1272">
            <v>2240499</v>
          </cell>
          <cell r="B1272" t="str">
            <v>其他矿山安全支出</v>
          </cell>
          <cell r="C1272">
            <v>0</v>
          </cell>
        </row>
        <row r="1273">
          <cell r="A1273">
            <v>22405</v>
          </cell>
          <cell r="B1273" t="str">
            <v>地震事务</v>
          </cell>
          <cell r="C1273">
            <v>83</v>
          </cell>
        </row>
        <row r="1274">
          <cell r="A1274">
            <v>2240501</v>
          </cell>
          <cell r="B1274" t="str">
            <v>行政运行</v>
          </cell>
          <cell r="C1274">
            <v>0</v>
          </cell>
        </row>
        <row r="1275">
          <cell r="A1275">
            <v>2240502</v>
          </cell>
          <cell r="B1275" t="str">
            <v>一般行政管理事务</v>
          </cell>
          <cell r="C1275">
            <v>0</v>
          </cell>
        </row>
        <row r="1276">
          <cell r="A1276">
            <v>2240503</v>
          </cell>
          <cell r="B1276" t="str">
            <v>机关服务</v>
          </cell>
          <cell r="C1276">
            <v>0</v>
          </cell>
        </row>
        <row r="1277">
          <cell r="A1277">
            <v>2240504</v>
          </cell>
          <cell r="B1277" t="str">
            <v>地震监测</v>
          </cell>
          <cell r="C1277">
            <v>0</v>
          </cell>
        </row>
        <row r="1278">
          <cell r="A1278">
            <v>2240505</v>
          </cell>
          <cell r="B1278" t="str">
            <v>地震预测预报</v>
          </cell>
          <cell r="C1278">
            <v>0</v>
          </cell>
        </row>
        <row r="1279">
          <cell r="A1279">
            <v>2240506</v>
          </cell>
          <cell r="B1279" t="str">
            <v>地震灾害预防</v>
          </cell>
          <cell r="C1279">
            <v>0</v>
          </cell>
        </row>
        <row r="1280">
          <cell r="A1280">
            <v>2240507</v>
          </cell>
          <cell r="B1280" t="str">
            <v>地震应急救援</v>
          </cell>
          <cell r="C1280">
            <v>0</v>
          </cell>
        </row>
        <row r="1281">
          <cell r="A1281">
            <v>2240508</v>
          </cell>
          <cell r="B1281" t="str">
            <v>地震环境探察</v>
          </cell>
          <cell r="C1281">
            <v>0</v>
          </cell>
        </row>
        <row r="1282">
          <cell r="A1282">
            <v>2240509</v>
          </cell>
          <cell r="B1282" t="str">
            <v>防震减灾信息管理</v>
          </cell>
          <cell r="C1282">
            <v>0</v>
          </cell>
        </row>
        <row r="1283">
          <cell r="A1283">
            <v>2240510</v>
          </cell>
          <cell r="B1283" t="str">
            <v>防震减灾基础管理</v>
          </cell>
          <cell r="C1283">
            <v>0</v>
          </cell>
        </row>
        <row r="1284">
          <cell r="A1284">
            <v>2240550</v>
          </cell>
          <cell r="B1284" t="str">
            <v>地震事业机构</v>
          </cell>
          <cell r="C1284">
            <v>80</v>
          </cell>
        </row>
        <row r="1285">
          <cell r="A1285">
            <v>2240599</v>
          </cell>
          <cell r="B1285" t="str">
            <v>其他地震事务支出</v>
          </cell>
          <cell r="C1285">
            <v>3</v>
          </cell>
        </row>
        <row r="1286">
          <cell r="A1286">
            <v>22406</v>
          </cell>
          <cell r="B1286" t="str">
            <v>自然灾害防治</v>
          </cell>
          <cell r="C1286">
            <v>1287</v>
          </cell>
        </row>
        <row r="1287">
          <cell r="A1287">
            <v>2240601</v>
          </cell>
          <cell r="B1287" t="str">
            <v>地质灾害防治</v>
          </cell>
          <cell r="C1287">
            <v>1286</v>
          </cell>
        </row>
        <row r="1288">
          <cell r="A1288">
            <v>2240602</v>
          </cell>
          <cell r="B1288" t="str">
            <v>森林草原防灾减灾</v>
          </cell>
          <cell r="C1288">
            <v>1</v>
          </cell>
        </row>
        <row r="1289">
          <cell r="A1289">
            <v>2240699</v>
          </cell>
          <cell r="B1289" t="str">
            <v>其他自然灾害防治支出</v>
          </cell>
          <cell r="C1289">
            <v>0</v>
          </cell>
        </row>
        <row r="1290">
          <cell r="A1290">
            <v>22407</v>
          </cell>
          <cell r="B1290" t="str">
            <v>自然灾害救灾及恢复重建支出</v>
          </cell>
          <cell r="C1290">
            <v>875</v>
          </cell>
        </row>
        <row r="1291">
          <cell r="A1291">
            <v>2240703</v>
          </cell>
          <cell r="B1291" t="str">
            <v>自然灾害救灾补助</v>
          </cell>
          <cell r="C1291">
            <v>2</v>
          </cell>
        </row>
        <row r="1292">
          <cell r="A1292">
            <v>2240704</v>
          </cell>
          <cell r="B1292" t="str">
            <v>自然灾害灾后重建补助</v>
          </cell>
          <cell r="C1292">
            <v>577</v>
          </cell>
        </row>
        <row r="1293">
          <cell r="A1293">
            <v>2240799</v>
          </cell>
          <cell r="B1293" t="str">
            <v>其他自然灾害救灾及恢复重建支出</v>
          </cell>
          <cell r="C1293">
            <v>296</v>
          </cell>
        </row>
        <row r="1294">
          <cell r="A1294">
            <v>22499</v>
          </cell>
          <cell r="B1294" t="str">
            <v>其他灾害防治及应急管理支出(款)</v>
          </cell>
          <cell r="C1294">
            <v>244</v>
          </cell>
        </row>
        <row r="1295">
          <cell r="A1295">
            <v>2249999</v>
          </cell>
          <cell r="B1295" t="str">
            <v>其他灾害防治及应急管理支出(项)</v>
          </cell>
          <cell r="C1295">
            <v>244</v>
          </cell>
        </row>
        <row r="1296">
          <cell r="A1296">
            <v>229</v>
          </cell>
          <cell r="B1296" t="str">
            <v>其他支出(类)</v>
          </cell>
          <cell r="C1296">
            <v>0</v>
          </cell>
        </row>
        <row r="1297">
          <cell r="A1297">
            <v>22999</v>
          </cell>
          <cell r="B1297" t="str">
            <v>其他支出(款)</v>
          </cell>
          <cell r="C1297">
            <v>0</v>
          </cell>
        </row>
        <row r="1298">
          <cell r="A1298">
            <v>2299999</v>
          </cell>
          <cell r="B1298" t="str">
            <v>其他支出(项)</v>
          </cell>
          <cell r="C1298">
            <v>0</v>
          </cell>
        </row>
        <row r="1299">
          <cell r="A1299">
            <v>232</v>
          </cell>
          <cell r="B1299" t="str">
            <v>债务付息支出</v>
          </cell>
          <cell r="C1299">
            <v>18662</v>
          </cell>
        </row>
        <row r="1300">
          <cell r="A1300">
            <v>23201</v>
          </cell>
          <cell r="B1300" t="str">
            <v>中央政府国内债务付息支出</v>
          </cell>
          <cell r="C1300">
            <v>0</v>
          </cell>
        </row>
        <row r="1301">
          <cell r="A1301">
            <v>23202</v>
          </cell>
          <cell r="B1301" t="str">
            <v>中央政府国外债务付息支出</v>
          </cell>
          <cell r="C1301">
            <v>0</v>
          </cell>
        </row>
        <row r="1302">
          <cell r="A1302">
            <v>2320201</v>
          </cell>
          <cell r="B1302" t="str">
            <v>中央政府境外发行主权债券付息支出</v>
          </cell>
          <cell r="C1302">
            <v>0</v>
          </cell>
        </row>
        <row r="1303">
          <cell r="A1303">
            <v>2320202</v>
          </cell>
          <cell r="B1303" t="str">
            <v>中央政府向外国政府借款付息支出</v>
          </cell>
          <cell r="C1303">
            <v>0</v>
          </cell>
        </row>
        <row r="1304">
          <cell r="A1304">
            <v>2320203</v>
          </cell>
          <cell r="B1304" t="str">
            <v>中央政府向国际金融组织借款付息支出</v>
          </cell>
          <cell r="C1304">
            <v>0</v>
          </cell>
        </row>
        <row r="1305">
          <cell r="A1305">
            <v>2320299</v>
          </cell>
          <cell r="B1305" t="str">
            <v>中央政府其他国外借款付息支出</v>
          </cell>
          <cell r="C1305">
            <v>0</v>
          </cell>
        </row>
        <row r="1306">
          <cell r="A1306">
            <v>23203</v>
          </cell>
          <cell r="B1306" t="str">
            <v>地方政府一般债务付息支出</v>
          </cell>
          <cell r="C1306">
            <v>18662</v>
          </cell>
        </row>
        <row r="1307">
          <cell r="A1307">
            <v>2320301</v>
          </cell>
          <cell r="B1307" t="str">
            <v>地方政府一般债券付息支出</v>
          </cell>
          <cell r="C1307">
            <v>18662</v>
          </cell>
        </row>
        <row r="1308">
          <cell r="A1308">
            <v>2320302</v>
          </cell>
          <cell r="B1308" t="str">
            <v>地方政府向外国政府借款付息支出</v>
          </cell>
          <cell r="C1308">
            <v>0</v>
          </cell>
        </row>
        <row r="1309">
          <cell r="A1309">
            <v>2320303</v>
          </cell>
          <cell r="B1309" t="str">
            <v>地方政府向国际组织借款付息支出</v>
          </cell>
          <cell r="C1309">
            <v>0</v>
          </cell>
        </row>
        <row r="1310">
          <cell r="A1310">
            <v>2320399</v>
          </cell>
          <cell r="B1310" t="str">
            <v>地方政府其他一般债务付息支出</v>
          </cell>
          <cell r="C1310">
            <v>0</v>
          </cell>
        </row>
        <row r="1311">
          <cell r="A1311">
            <v>233</v>
          </cell>
          <cell r="B1311" t="str">
            <v>债务发行费用支出</v>
          </cell>
          <cell r="C1311">
            <v>6</v>
          </cell>
        </row>
        <row r="1312">
          <cell r="A1312">
            <v>23301</v>
          </cell>
          <cell r="B1312" t="str">
            <v>中央政府国内债务发行费用支出</v>
          </cell>
          <cell r="C1312">
            <v>0</v>
          </cell>
        </row>
        <row r="1313">
          <cell r="A1313">
            <v>23302</v>
          </cell>
          <cell r="B1313" t="str">
            <v>中央政府国外债务发行费用支出</v>
          </cell>
          <cell r="C1313">
            <v>0</v>
          </cell>
        </row>
        <row r="1314">
          <cell r="A1314">
            <v>23303</v>
          </cell>
          <cell r="B1314" t="str">
            <v>地方政府一般债务发行费用支出</v>
          </cell>
          <cell r="C1314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workbookViewId="0">
      <pane ySplit="6" topLeftCell="A7" activePane="bottomLeft" state="frozen"/>
      <selection/>
      <selection pane="bottomLeft" activeCell="A20" sqref="A20"/>
    </sheetView>
  </sheetViews>
  <sheetFormatPr defaultColWidth="9" defaultRowHeight="13.5"/>
  <cols>
    <col min="1" max="1" width="38.125" style="176" customWidth="1"/>
    <col min="2" max="3" width="16.125" style="177" customWidth="1"/>
    <col min="4" max="4" width="16.125" style="178" customWidth="1"/>
    <col min="5" max="5" width="5.75" style="176" hidden="1" customWidth="1"/>
    <col min="6" max="6" width="30" style="176" customWidth="1"/>
    <col min="7" max="7" width="16.125" style="179" customWidth="1"/>
    <col min="8" max="8" width="16.125" style="4" customWidth="1"/>
    <col min="9" max="9" width="16.125" style="180" customWidth="1"/>
    <col min="10" max="10" width="11.625" style="234" hidden="1" customWidth="1"/>
    <col min="11" max="11" width="12" style="235" hidden="1" customWidth="1"/>
    <col min="12" max="12" width="23.375" style="235" hidden="1" customWidth="1"/>
    <col min="13" max="13" width="12" style="235" hidden="1" customWidth="1"/>
    <col min="14" max="14" width="11.5" style="235" hidden="1" customWidth="1"/>
    <col min="15" max="16" width="9" style="176" hidden="1" customWidth="1"/>
    <col min="17" max="16384" width="9" style="176"/>
  </cols>
  <sheetData>
    <row r="1" s="174" customFormat="1" ht="18.75" spans="1:10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09"/>
    </row>
    <row r="2" s="175" customFormat="1" ht="27" spans="1:14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241"/>
      <c r="K2" s="242"/>
      <c r="L2" s="242"/>
      <c r="M2" s="242"/>
      <c r="N2" s="242"/>
    </row>
    <row r="3" ht="22.5" spans="1:10">
      <c r="A3" s="183"/>
      <c r="B3" s="184"/>
      <c r="C3" s="184"/>
      <c r="D3" s="185"/>
      <c r="E3" s="183"/>
      <c r="F3" s="183"/>
      <c r="G3" s="186" t="s">
        <v>2</v>
      </c>
      <c r="H3" s="186"/>
      <c r="I3" s="186"/>
      <c r="J3" s="243"/>
    </row>
    <row r="4" ht="22.5" customHeight="1" spans="1:14">
      <c r="A4" s="187" t="s">
        <v>3</v>
      </c>
      <c r="B4" s="188" t="s">
        <v>4</v>
      </c>
      <c r="C4" s="188" t="s">
        <v>5</v>
      </c>
      <c r="D4" s="189" t="s">
        <v>6</v>
      </c>
      <c r="E4" s="190" t="s">
        <v>7</v>
      </c>
      <c r="F4" s="191"/>
      <c r="G4" s="192" t="s">
        <v>4</v>
      </c>
      <c r="H4" s="188" t="s">
        <v>5</v>
      </c>
      <c r="I4" s="189" t="s">
        <v>6</v>
      </c>
      <c r="J4" s="244" t="s">
        <v>8</v>
      </c>
      <c r="K4" s="245" t="s">
        <v>9</v>
      </c>
      <c r="L4" s="245" t="s">
        <v>10</v>
      </c>
      <c r="M4" s="245" t="s">
        <v>11</v>
      </c>
      <c r="N4" s="246" t="s">
        <v>12</v>
      </c>
    </row>
    <row r="5" spans="1:14">
      <c r="A5" s="187"/>
      <c r="B5" s="188"/>
      <c r="C5" s="188"/>
      <c r="D5" s="189"/>
      <c r="E5" s="193"/>
      <c r="F5" s="194"/>
      <c r="G5" s="192"/>
      <c r="H5" s="188"/>
      <c r="I5" s="189"/>
      <c r="J5" s="247"/>
      <c r="K5" s="248"/>
      <c r="L5" s="248"/>
      <c r="M5" s="248"/>
      <c r="N5" s="249"/>
    </row>
    <row r="6" ht="21.95" customHeight="1" spans="1:14">
      <c r="A6" s="187" t="s">
        <v>13</v>
      </c>
      <c r="B6" s="195">
        <f>B7+B34</f>
        <v>657319.75</v>
      </c>
      <c r="C6" s="195">
        <f>C7+C34</f>
        <v>146238</v>
      </c>
      <c r="D6" s="195">
        <f>D7+D34</f>
        <v>803557.75</v>
      </c>
      <c r="E6" s="187" t="s">
        <v>13</v>
      </c>
      <c r="F6" s="187"/>
      <c r="G6" s="196">
        <f>G7+G34</f>
        <v>657320.065252</v>
      </c>
      <c r="H6" s="196">
        <v>146238</v>
      </c>
      <c r="I6" s="218">
        <v>803558.065252</v>
      </c>
      <c r="J6" s="250"/>
      <c r="K6" s="251">
        <f>K7+K34</f>
        <v>810385</v>
      </c>
      <c r="L6" s="251"/>
      <c r="M6" s="251">
        <f>M7+M34</f>
        <v>33662</v>
      </c>
      <c r="N6" s="252">
        <f>N7+N34</f>
        <v>163374</v>
      </c>
    </row>
    <row r="7" ht="21.95" customHeight="1" spans="1:14">
      <c r="A7" s="197" t="s">
        <v>14</v>
      </c>
      <c r="B7" s="195">
        <f>+B8+B25</f>
        <v>256000</v>
      </c>
      <c r="C7" s="195">
        <f>+C8+C25</f>
        <v>24000</v>
      </c>
      <c r="D7" s="195">
        <f>+D8+D25</f>
        <v>280000</v>
      </c>
      <c r="E7" s="198" t="s">
        <v>15</v>
      </c>
      <c r="F7" s="198"/>
      <c r="G7" s="196">
        <f>SUM(G8:G33)</f>
        <v>632506.065252</v>
      </c>
      <c r="H7" s="196">
        <v>88238</v>
      </c>
      <c r="I7" s="218">
        <v>720744.065252</v>
      </c>
      <c r="J7" s="250">
        <f>SUM(J8:J33)</f>
        <v>704280</v>
      </c>
      <c r="K7" s="251">
        <f>SUM(K8:K33)</f>
        <v>652237</v>
      </c>
      <c r="L7" s="251"/>
      <c r="M7" s="251">
        <f>SUM(M8:M33)</f>
        <v>33662</v>
      </c>
      <c r="N7" s="252">
        <f>SUM(N8:N33)</f>
        <v>163374</v>
      </c>
    </row>
    <row r="8" ht="21.95" customHeight="1" spans="1:14">
      <c r="A8" s="199" t="s">
        <v>16</v>
      </c>
      <c r="B8" s="200">
        <f>SUM(B9:B24)</f>
        <v>120000</v>
      </c>
      <c r="C8" s="200">
        <f>SUM(C9:C24)</f>
        <v>15000</v>
      </c>
      <c r="D8" s="200">
        <f>SUM(D9:D24)</f>
        <v>135000</v>
      </c>
      <c r="E8" s="201">
        <v>201</v>
      </c>
      <c r="F8" s="202" t="s">
        <v>17</v>
      </c>
      <c r="G8" s="203">
        <v>63668.976041</v>
      </c>
      <c r="H8" s="203">
        <v>8656</v>
      </c>
      <c r="I8" s="219">
        <v>72324.976041</v>
      </c>
      <c r="J8" s="253">
        <v>64199</v>
      </c>
      <c r="K8" s="254">
        <f>VLOOKUP(E8:E33,'[1]L02'!$A$1:$C$65536,3,0)</f>
        <v>56219</v>
      </c>
      <c r="L8" s="254"/>
      <c r="M8" s="255">
        <v>343</v>
      </c>
      <c r="N8" s="256">
        <v>667</v>
      </c>
    </row>
    <row r="9" ht="21.95" customHeight="1" spans="1:14">
      <c r="A9" s="199" t="s">
        <v>18</v>
      </c>
      <c r="B9" s="200">
        <v>52400</v>
      </c>
      <c r="C9" s="200">
        <v>-4700</v>
      </c>
      <c r="D9" s="200">
        <f>B9+C9</f>
        <v>47700</v>
      </c>
      <c r="E9" s="201">
        <v>202</v>
      </c>
      <c r="F9" s="202" t="s">
        <v>19</v>
      </c>
      <c r="G9" s="203"/>
      <c r="H9" s="203">
        <v>0</v>
      </c>
      <c r="I9" s="219">
        <v>0</v>
      </c>
      <c r="J9" s="253"/>
      <c r="K9" s="254">
        <f>VLOOKUP(E9:E34,'[1]L02'!$A$1:$C$65536,3,0)</f>
        <v>0</v>
      </c>
      <c r="L9" s="254"/>
      <c r="M9" s="255">
        <v>0</v>
      </c>
      <c r="N9" s="256"/>
    </row>
    <row r="10" ht="21.95" customHeight="1" spans="1:14">
      <c r="A10" s="199" t="s">
        <v>20</v>
      </c>
      <c r="B10" s="200">
        <v>16600</v>
      </c>
      <c r="C10" s="200">
        <v>0</v>
      </c>
      <c r="D10" s="200">
        <f t="shared" ref="D10:D24" si="0">B10+C10</f>
        <v>16600</v>
      </c>
      <c r="E10" s="201">
        <v>203</v>
      </c>
      <c r="F10" s="202" t="s">
        <v>21</v>
      </c>
      <c r="G10" s="203">
        <v>535.381748</v>
      </c>
      <c r="H10" s="203">
        <v>55</v>
      </c>
      <c r="I10" s="219">
        <v>590.381748</v>
      </c>
      <c r="J10" s="253">
        <v>582</v>
      </c>
      <c r="K10" s="254">
        <f>VLOOKUP(E10:E35,'[1]L02'!$A$1:$C$65536,3,0)</f>
        <v>282</v>
      </c>
      <c r="L10" s="254"/>
      <c r="M10" s="255">
        <v>0</v>
      </c>
      <c r="N10" s="256">
        <v>59</v>
      </c>
    </row>
    <row r="11" ht="21.95" customHeight="1" spans="1:14">
      <c r="A11" s="199" t="s">
        <v>22</v>
      </c>
      <c r="B11" s="200">
        <v>0</v>
      </c>
      <c r="C11" s="200">
        <v>0</v>
      </c>
      <c r="D11" s="200">
        <f t="shared" si="0"/>
        <v>0</v>
      </c>
      <c r="E11" s="201">
        <v>204</v>
      </c>
      <c r="F11" s="202" t="s">
        <v>23</v>
      </c>
      <c r="G11" s="203">
        <v>20317.444801</v>
      </c>
      <c r="H11" s="203">
        <v>2333</v>
      </c>
      <c r="I11" s="219">
        <v>22650.444801</v>
      </c>
      <c r="J11" s="253">
        <v>22554</v>
      </c>
      <c r="K11" s="254">
        <f>VLOOKUP(E11:E36,'[1]L02'!$A$1:$C$65536,3,0)</f>
        <v>20377</v>
      </c>
      <c r="L11" s="254"/>
      <c r="M11" s="255">
        <v>411</v>
      </c>
      <c r="N11" s="256">
        <v>1938</v>
      </c>
    </row>
    <row r="12" ht="21.95" customHeight="1" spans="1:14">
      <c r="A12" s="199" t="s">
        <v>24</v>
      </c>
      <c r="B12" s="200">
        <v>4000</v>
      </c>
      <c r="C12" s="200">
        <v>0</v>
      </c>
      <c r="D12" s="200">
        <f t="shared" si="0"/>
        <v>4000</v>
      </c>
      <c r="E12" s="201">
        <v>205</v>
      </c>
      <c r="F12" s="202" t="s">
        <v>25</v>
      </c>
      <c r="G12" s="203">
        <v>126628.520727</v>
      </c>
      <c r="H12" s="203">
        <v>20660</v>
      </c>
      <c r="I12" s="219">
        <v>147288.520727</v>
      </c>
      <c r="J12" s="253">
        <v>151219</v>
      </c>
      <c r="K12" s="254">
        <f>VLOOKUP(E12:E37,'[1]L02'!$A$1:$C$65536,3,0)</f>
        <v>141380</v>
      </c>
      <c r="L12" s="254" t="s">
        <v>26</v>
      </c>
      <c r="M12" s="255">
        <v>4607</v>
      </c>
      <c r="N12" s="256">
        <v>25642</v>
      </c>
    </row>
    <row r="13" ht="21.95" customHeight="1" spans="1:14">
      <c r="A13" s="199" t="s">
        <v>27</v>
      </c>
      <c r="B13" s="204">
        <v>8000</v>
      </c>
      <c r="C13" s="200">
        <v>0</v>
      </c>
      <c r="D13" s="204">
        <f t="shared" si="0"/>
        <v>8000</v>
      </c>
      <c r="E13" s="201">
        <v>206</v>
      </c>
      <c r="F13" s="202" t="s">
        <v>28</v>
      </c>
      <c r="G13" s="203">
        <v>520.405702</v>
      </c>
      <c r="H13" s="203">
        <v>2809</v>
      </c>
      <c r="I13" s="219">
        <v>3329.405702</v>
      </c>
      <c r="J13" s="253">
        <v>542</v>
      </c>
      <c r="K13" s="254">
        <f>VLOOKUP(E13:E38,'[1]L02'!$A$1:$C$65536,3,0)</f>
        <v>1896</v>
      </c>
      <c r="L13" s="254" t="s">
        <v>29</v>
      </c>
      <c r="M13" s="255">
        <v>68</v>
      </c>
      <c r="N13" s="256">
        <v>98</v>
      </c>
    </row>
    <row r="14" ht="21.95" customHeight="1" spans="1:14">
      <c r="A14" s="199" t="s">
        <v>30</v>
      </c>
      <c r="B14" s="204">
        <v>8600</v>
      </c>
      <c r="C14" s="200">
        <v>0</v>
      </c>
      <c r="D14" s="204">
        <f t="shared" si="0"/>
        <v>8600</v>
      </c>
      <c r="E14" s="201">
        <v>207</v>
      </c>
      <c r="F14" s="202" t="s">
        <v>31</v>
      </c>
      <c r="G14" s="219">
        <v>9213.3647</v>
      </c>
      <c r="H14" s="203">
        <v>6641</v>
      </c>
      <c r="I14" s="219">
        <v>15854.3647</v>
      </c>
      <c r="J14" s="253">
        <v>21194</v>
      </c>
      <c r="K14" s="254">
        <f>VLOOKUP(E14:E39,'[1]L02'!$A$1:$C$65536,3,0)</f>
        <v>10513</v>
      </c>
      <c r="L14" s="254" t="s">
        <v>32</v>
      </c>
      <c r="M14" s="255">
        <v>1042</v>
      </c>
      <c r="N14" s="256">
        <v>1214</v>
      </c>
    </row>
    <row r="15" ht="21.95" customHeight="1" spans="1:14">
      <c r="A15" s="199" t="s">
        <v>33</v>
      </c>
      <c r="B15" s="204">
        <v>5800</v>
      </c>
      <c r="C15" s="200">
        <v>0</v>
      </c>
      <c r="D15" s="204">
        <f t="shared" si="0"/>
        <v>5800</v>
      </c>
      <c r="E15" s="201">
        <v>208</v>
      </c>
      <c r="F15" s="202" t="s">
        <v>34</v>
      </c>
      <c r="G15" s="219">
        <v>119556.224885</v>
      </c>
      <c r="H15" s="203">
        <v>-27029</v>
      </c>
      <c r="I15" s="219">
        <v>92527.224885</v>
      </c>
      <c r="J15" s="253">
        <v>108831</v>
      </c>
      <c r="K15" s="254">
        <f>VLOOKUP(E15:E40,'[1]L02'!$A$1:$C$65536,3,0)</f>
        <v>89390</v>
      </c>
      <c r="L15" s="254"/>
      <c r="M15" s="255">
        <v>1345</v>
      </c>
      <c r="N15" s="256">
        <v>26584</v>
      </c>
    </row>
    <row r="16" ht="21.95" customHeight="1" spans="1:14">
      <c r="A16" s="199" t="s">
        <v>35</v>
      </c>
      <c r="B16" s="204">
        <v>1200</v>
      </c>
      <c r="C16" s="200">
        <v>0</v>
      </c>
      <c r="D16" s="204">
        <f t="shared" si="0"/>
        <v>1200</v>
      </c>
      <c r="E16" s="201">
        <v>210</v>
      </c>
      <c r="F16" s="202" t="s">
        <v>36</v>
      </c>
      <c r="G16" s="203">
        <v>45885.993114</v>
      </c>
      <c r="H16" s="203">
        <v>16917</v>
      </c>
      <c r="I16" s="219">
        <v>62802.993114</v>
      </c>
      <c r="J16" s="253">
        <v>61181</v>
      </c>
      <c r="K16" s="254">
        <f>VLOOKUP(E16:E41,'[1]L02'!$A$1:$C$65536,3,0)</f>
        <v>51307</v>
      </c>
      <c r="L16" s="254"/>
      <c r="M16" s="255">
        <v>870</v>
      </c>
      <c r="N16" s="256">
        <v>12354</v>
      </c>
    </row>
    <row r="17" ht="21.95" customHeight="1" spans="1:14">
      <c r="A17" s="199" t="s">
        <v>37</v>
      </c>
      <c r="B17" s="204">
        <v>4700</v>
      </c>
      <c r="C17" s="204">
        <v>15100</v>
      </c>
      <c r="D17" s="204">
        <f t="shared" si="0"/>
        <v>19800</v>
      </c>
      <c r="E17" s="201">
        <v>211</v>
      </c>
      <c r="F17" s="202" t="s">
        <v>38</v>
      </c>
      <c r="G17" s="203">
        <f>16410.126882-6</f>
        <v>16404.126882</v>
      </c>
      <c r="H17" s="203">
        <v>7564</v>
      </c>
      <c r="I17" s="219">
        <v>23968.126882</v>
      </c>
      <c r="J17" s="253">
        <v>12409</v>
      </c>
      <c r="K17" s="254">
        <f>VLOOKUP(E17:E42,'[1]L02'!$A$1:$C$65536,3,0)</f>
        <v>32161</v>
      </c>
      <c r="L17" s="254"/>
      <c r="M17" s="255">
        <v>1811</v>
      </c>
      <c r="N17" s="256">
        <v>1792</v>
      </c>
    </row>
    <row r="18" ht="21.95" customHeight="1" spans="1:14">
      <c r="A18" s="199" t="s">
        <v>39</v>
      </c>
      <c r="B18" s="204">
        <v>4000</v>
      </c>
      <c r="C18" s="204">
        <v>3200</v>
      </c>
      <c r="D18" s="204">
        <f t="shared" si="0"/>
        <v>7200</v>
      </c>
      <c r="E18" s="201">
        <v>212</v>
      </c>
      <c r="F18" s="202" t="s">
        <v>40</v>
      </c>
      <c r="G18" s="203">
        <v>13023.344721</v>
      </c>
      <c r="H18" s="203">
        <v>13313</v>
      </c>
      <c r="I18" s="219">
        <v>26336.344721</v>
      </c>
      <c r="J18" s="253">
        <v>14206</v>
      </c>
      <c r="K18" s="254">
        <f>VLOOKUP(E18:E43,'[1]L02'!$A$1:$C$65536,3,0)</f>
        <v>27061</v>
      </c>
      <c r="L18" s="254"/>
      <c r="M18" s="255">
        <v>0</v>
      </c>
      <c r="N18" s="256"/>
    </row>
    <row r="19" ht="21.95" customHeight="1" spans="1:14">
      <c r="A19" s="199" t="s">
        <v>41</v>
      </c>
      <c r="B19" s="200"/>
      <c r="C19" s="200"/>
      <c r="D19" s="200">
        <f t="shared" si="0"/>
        <v>0</v>
      </c>
      <c r="E19" s="201">
        <v>213</v>
      </c>
      <c r="F19" s="202" t="s">
        <v>42</v>
      </c>
      <c r="G19" s="203">
        <v>94337.56729</v>
      </c>
      <c r="H19" s="203">
        <v>37903</v>
      </c>
      <c r="I19" s="219">
        <v>132240.56729</v>
      </c>
      <c r="J19" s="253">
        <v>101519</v>
      </c>
      <c r="K19" s="254">
        <f>VLOOKUP(E19:E43,'[1]L02'!$A$1:$C$65536,3,0)</f>
        <v>119049</v>
      </c>
      <c r="L19" s="254"/>
      <c r="M19" s="255">
        <v>14111</v>
      </c>
      <c r="N19" s="256">
        <v>60553</v>
      </c>
    </row>
    <row r="20" ht="21.95" customHeight="1" spans="1:14">
      <c r="A20" s="199" t="s">
        <v>43</v>
      </c>
      <c r="B20" s="204">
        <v>4200</v>
      </c>
      <c r="C20" s="204">
        <v>1400</v>
      </c>
      <c r="D20" s="204">
        <f t="shared" si="0"/>
        <v>5600</v>
      </c>
      <c r="E20" s="201">
        <v>214</v>
      </c>
      <c r="F20" s="202" t="s">
        <v>44</v>
      </c>
      <c r="G20" s="203">
        <v>20562.297854</v>
      </c>
      <c r="H20" s="203">
        <v>9568</v>
      </c>
      <c r="I20" s="219">
        <v>30130.297854</v>
      </c>
      <c r="J20" s="253">
        <v>29096</v>
      </c>
      <c r="K20" s="254">
        <f>VLOOKUP(E20:E43,'[1]L02'!$A$1:$C$65536,3,0)</f>
        <v>22404</v>
      </c>
      <c r="L20" s="254"/>
      <c r="M20" s="255">
        <v>3748</v>
      </c>
      <c r="N20" s="256">
        <v>11252</v>
      </c>
    </row>
    <row r="21" ht="21.95" customHeight="1" spans="1:14">
      <c r="A21" s="199" t="s">
        <v>45</v>
      </c>
      <c r="B21" s="204">
        <v>7000</v>
      </c>
      <c r="C21" s="204"/>
      <c r="D21" s="204">
        <f t="shared" si="0"/>
        <v>7000</v>
      </c>
      <c r="E21" s="201">
        <v>215</v>
      </c>
      <c r="F21" s="202" t="s">
        <v>46</v>
      </c>
      <c r="G21" s="203">
        <v>197</v>
      </c>
      <c r="H21" s="203">
        <v>463</v>
      </c>
      <c r="I21" s="219">
        <v>660</v>
      </c>
      <c r="J21" s="253">
        <v>667</v>
      </c>
      <c r="K21" s="254">
        <f>VLOOKUP(E21:E43,'[1]L02'!$A$1:$C$65536,3,0)</f>
        <v>498</v>
      </c>
      <c r="L21" s="254"/>
      <c r="M21" s="255">
        <v>285</v>
      </c>
      <c r="N21" s="256">
        <v>600</v>
      </c>
    </row>
    <row r="22" ht="21.95" customHeight="1" spans="1:14">
      <c r="A22" s="199" t="s">
        <v>47</v>
      </c>
      <c r="B22" s="204">
        <v>1700</v>
      </c>
      <c r="C22" s="204"/>
      <c r="D22" s="204">
        <f t="shared" si="0"/>
        <v>1700</v>
      </c>
      <c r="E22" s="201">
        <v>216</v>
      </c>
      <c r="F22" s="202" t="s">
        <v>48</v>
      </c>
      <c r="G22" s="203">
        <v>1722.539984</v>
      </c>
      <c r="H22" s="203">
        <v>703</v>
      </c>
      <c r="I22" s="219">
        <v>2425.539984</v>
      </c>
      <c r="J22" s="253">
        <v>2568</v>
      </c>
      <c r="K22" s="254">
        <f>VLOOKUP(E22:E43,'[1]L02'!$A$1:$C$65536,3,0)</f>
        <v>3736</v>
      </c>
      <c r="L22" s="254"/>
      <c r="M22" s="255">
        <v>1102</v>
      </c>
      <c r="N22" s="256">
        <v>258</v>
      </c>
    </row>
    <row r="23" ht="21.95" customHeight="1" spans="1:14">
      <c r="A23" s="199" t="s">
        <v>49</v>
      </c>
      <c r="B23" s="204">
        <v>1800</v>
      </c>
      <c r="C23" s="204"/>
      <c r="D23" s="204">
        <f t="shared" si="0"/>
        <v>1800</v>
      </c>
      <c r="E23" s="201">
        <v>217</v>
      </c>
      <c r="F23" s="202" t="s">
        <v>50</v>
      </c>
      <c r="G23" s="203"/>
      <c r="H23" s="203">
        <v>1000</v>
      </c>
      <c r="I23" s="219">
        <v>1000</v>
      </c>
      <c r="J23" s="253">
        <v>1000</v>
      </c>
      <c r="K23" s="254">
        <f>VLOOKUP(E23:E44,'[1]L02'!$A$1:$C$65536,3,0)</f>
        <v>80</v>
      </c>
      <c r="L23" s="254"/>
      <c r="M23" s="255">
        <v>0</v>
      </c>
      <c r="N23" s="256"/>
    </row>
    <row r="24" ht="21.95" customHeight="1" spans="1:14">
      <c r="A24" s="199" t="s">
        <v>51</v>
      </c>
      <c r="B24" s="204"/>
      <c r="C24" s="204"/>
      <c r="D24" s="204">
        <f t="shared" si="0"/>
        <v>0</v>
      </c>
      <c r="E24" s="201">
        <v>219</v>
      </c>
      <c r="F24" s="202" t="s">
        <v>52</v>
      </c>
      <c r="G24" s="203"/>
      <c r="H24" s="203">
        <v>0</v>
      </c>
      <c r="I24" s="219">
        <v>0</v>
      </c>
      <c r="J24" s="253"/>
      <c r="K24" s="254">
        <f>VLOOKUP(E24:E45,'[1]L02'!$A$1:$C$65536,3,0)</f>
        <v>0</v>
      </c>
      <c r="L24" s="254"/>
      <c r="M24" s="255">
        <v>0</v>
      </c>
      <c r="N24" s="256"/>
    </row>
    <row r="25" ht="21.95" customHeight="1" spans="1:14">
      <c r="A25" s="199" t="s">
        <v>53</v>
      </c>
      <c r="B25" s="200">
        <f>SUM(B26:B33)</f>
        <v>136000</v>
      </c>
      <c r="C25" s="200">
        <f>SUM(C26:C33)</f>
        <v>9000</v>
      </c>
      <c r="D25" s="200">
        <f>SUM(D26:D33)</f>
        <v>145000</v>
      </c>
      <c r="E25" s="201">
        <v>220</v>
      </c>
      <c r="F25" s="202" t="s">
        <v>54</v>
      </c>
      <c r="G25" s="203">
        <v>12859.497671</v>
      </c>
      <c r="H25" s="203">
        <v>13700</v>
      </c>
      <c r="I25" s="219">
        <v>26559.497671</v>
      </c>
      <c r="J25" s="253">
        <v>26170</v>
      </c>
      <c r="K25" s="254">
        <f>VLOOKUP(E25:E46,'[1]L02'!$A$1:$C$65536,3,0)</f>
        <v>30461</v>
      </c>
      <c r="L25" s="254"/>
      <c r="M25" s="255">
        <v>372</v>
      </c>
      <c r="N25" s="256">
        <v>8423</v>
      </c>
    </row>
    <row r="26" ht="21.95" customHeight="1" spans="1:14">
      <c r="A26" s="199" t="s">
        <v>55</v>
      </c>
      <c r="B26" s="200">
        <v>3390</v>
      </c>
      <c r="C26" s="200"/>
      <c r="D26" s="200">
        <f>B26+C26</f>
        <v>3390</v>
      </c>
      <c r="E26" s="201">
        <v>221</v>
      </c>
      <c r="F26" s="202" t="s">
        <v>56</v>
      </c>
      <c r="G26" s="203">
        <v>27905.400567</v>
      </c>
      <c r="H26" s="203">
        <v>-2826</v>
      </c>
      <c r="I26" s="219">
        <v>25079.400567</v>
      </c>
      <c r="J26" s="253">
        <v>23901</v>
      </c>
      <c r="K26" s="254">
        <f>VLOOKUP(E26:E47,'[1]L02'!$A$1:$C$65536,3,0)</f>
        <v>20147</v>
      </c>
      <c r="L26" s="254"/>
      <c r="M26" s="255">
        <v>2720</v>
      </c>
      <c r="N26" s="256">
        <v>11495</v>
      </c>
    </row>
    <row r="27" ht="21.95" customHeight="1" spans="1:14">
      <c r="A27" s="199" t="s">
        <v>57</v>
      </c>
      <c r="B27" s="200">
        <v>3873</v>
      </c>
      <c r="C27" s="200"/>
      <c r="D27" s="200">
        <f t="shared" ref="D27:D33" si="1">B27+C27</f>
        <v>3873</v>
      </c>
      <c r="E27" s="201">
        <v>222</v>
      </c>
      <c r="F27" s="202" t="s">
        <v>58</v>
      </c>
      <c r="G27" s="203"/>
      <c r="H27" s="203">
        <v>0</v>
      </c>
      <c r="I27" s="219">
        <v>0</v>
      </c>
      <c r="J27" s="253"/>
      <c r="K27" s="254">
        <f>VLOOKUP(E27:E48,'[1]L02'!$A$1:$C$65536,3,0)</f>
        <v>437</v>
      </c>
      <c r="L27" s="254"/>
      <c r="M27" s="255">
        <v>0</v>
      </c>
      <c r="N27" s="256"/>
    </row>
    <row r="28" ht="21.95" customHeight="1" spans="1:14">
      <c r="A28" s="199" t="s">
        <v>59</v>
      </c>
      <c r="B28" s="200">
        <v>7955</v>
      </c>
      <c r="C28" s="200"/>
      <c r="D28" s="200">
        <f t="shared" si="1"/>
        <v>7955</v>
      </c>
      <c r="E28" s="201">
        <v>224</v>
      </c>
      <c r="F28" s="202" t="s">
        <v>60</v>
      </c>
      <c r="G28" s="203">
        <v>3895.969556</v>
      </c>
      <c r="H28" s="203">
        <v>3341</v>
      </c>
      <c r="I28" s="219">
        <v>7236.969556</v>
      </c>
      <c r="J28" s="253">
        <v>5859</v>
      </c>
      <c r="K28" s="254">
        <f>VLOOKUP(E28:E49,'[1]L02'!$A$1:$C$65536,3,0)</f>
        <v>6171</v>
      </c>
      <c r="L28" s="254"/>
      <c r="M28" s="255">
        <v>827</v>
      </c>
      <c r="N28" s="256">
        <v>445</v>
      </c>
    </row>
    <row r="29" ht="21.95" customHeight="1" spans="1:14">
      <c r="A29" s="199" t="s">
        <v>61</v>
      </c>
      <c r="B29" s="200"/>
      <c r="C29" s="200"/>
      <c r="D29" s="200">
        <f t="shared" si="1"/>
        <v>0</v>
      </c>
      <c r="E29" s="201">
        <v>227</v>
      </c>
      <c r="F29" s="202" t="s">
        <v>62</v>
      </c>
      <c r="G29" s="203">
        <v>8721.918869</v>
      </c>
      <c r="H29" s="203">
        <v>-1316</v>
      </c>
      <c r="I29" s="219">
        <v>7405.918869</v>
      </c>
      <c r="J29" s="253">
        <v>662</v>
      </c>
      <c r="K29" s="254"/>
      <c r="L29" s="254"/>
      <c r="M29" s="254"/>
      <c r="N29" s="256"/>
    </row>
    <row r="30" ht="21.95" customHeight="1" spans="1:14">
      <c r="A30" s="199" t="s">
        <v>63</v>
      </c>
      <c r="B30" s="200">
        <v>119382</v>
      </c>
      <c r="C30" s="200">
        <v>9000</v>
      </c>
      <c r="D30" s="200">
        <f t="shared" si="1"/>
        <v>128382</v>
      </c>
      <c r="E30" s="201">
        <v>229</v>
      </c>
      <c r="F30" s="202" t="s">
        <v>64</v>
      </c>
      <c r="G30" s="203">
        <f>24417.9806+6</f>
        <v>24423.9806</v>
      </c>
      <c r="H30" s="203">
        <v>-24424</v>
      </c>
      <c r="I30" s="219">
        <v>-0.0194000000010419</v>
      </c>
      <c r="J30" s="253">
        <v>33188</v>
      </c>
      <c r="K30" s="254">
        <f>VLOOKUP(E30:E51,'[1]L02'!$A$1:$C$65536,3,0)</f>
        <v>0</v>
      </c>
      <c r="L30" s="254"/>
      <c r="M30" s="254"/>
      <c r="N30" s="256"/>
    </row>
    <row r="31" ht="21.95" customHeight="1" spans="1:14">
      <c r="A31" s="199" t="s">
        <v>65</v>
      </c>
      <c r="B31" s="200"/>
      <c r="C31" s="200"/>
      <c r="D31" s="200">
        <f t="shared" si="1"/>
        <v>0</v>
      </c>
      <c r="E31" s="176">
        <v>231</v>
      </c>
      <c r="F31" s="176" t="s">
        <v>66</v>
      </c>
      <c r="G31" s="203">
        <v>3093.146402</v>
      </c>
      <c r="H31" s="203">
        <v>-3093</v>
      </c>
      <c r="I31" s="219">
        <v>0.146401999999853</v>
      </c>
      <c r="J31" s="253">
        <v>3700</v>
      </c>
      <c r="K31" s="254"/>
      <c r="L31" s="254"/>
      <c r="M31" s="254"/>
      <c r="N31" s="256"/>
    </row>
    <row r="32" ht="21.95" customHeight="1" spans="1:14">
      <c r="A32" s="199" t="s">
        <v>67</v>
      </c>
      <c r="B32" s="200">
        <v>1100</v>
      </c>
      <c r="C32" s="200"/>
      <c r="D32" s="200">
        <f t="shared" si="1"/>
        <v>1100</v>
      </c>
      <c r="E32" s="201">
        <v>232</v>
      </c>
      <c r="F32" s="202" t="s">
        <v>68</v>
      </c>
      <c r="G32" s="203">
        <v>19029.511638</v>
      </c>
      <c r="H32" s="203">
        <v>1300</v>
      </c>
      <c r="I32" s="219">
        <v>20329.511638</v>
      </c>
      <c r="J32" s="253">
        <v>19030</v>
      </c>
      <c r="K32" s="254">
        <f>VLOOKUP(E32:E53,'[1]L02'!$A$1:$C$65536,3,0)</f>
        <v>18662</v>
      </c>
      <c r="L32" s="254"/>
      <c r="M32" s="254"/>
      <c r="N32" s="256"/>
    </row>
    <row r="33" ht="21.95" customHeight="1" spans="1:14">
      <c r="A33" s="199" t="s">
        <v>69</v>
      </c>
      <c r="B33" s="200">
        <v>300</v>
      </c>
      <c r="C33" s="200"/>
      <c r="D33" s="200">
        <f t="shared" si="1"/>
        <v>300</v>
      </c>
      <c r="E33" s="201">
        <v>233</v>
      </c>
      <c r="F33" s="202" t="s">
        <v>70</v>
      </c>
      <c r="G33" s="203">
        <v>3.4515</v>
      </c>
      <c r="H33" s="203">
        <v>0</v>
      </c>
      <c r="I33" s="219">
        <v>3.4515</v>
      </c>
      <c r="J33" s="253">
        <v>3</v>
      </c>
      <c r="K33" s="254">
        <f>VLOOKUP(E33:E54,'[1]L02'!$A$1:$C$65536,3,0)</f>
        <v>6</v>
      </c>
      <c r="L33" s="254"/>
      <c r="M33" s="254"/>
      <c r="N33" s="256"/>
    </row>
    <row r="34" ht="21.95" customHeight="1" spans="1:14">
      <c r="A34" s="197" t="s">
        <v>71</v>
      </c>
      <c r="B34" s="195">
        <f>B35+B36+B39+B40+B43</f>
        <v>401319.75</v>
      </c>
      <c r="C34" s="195">
        <f t="shared" ref="C34:D34" si="2">C35+C36+C39+C40+C43</f>
        <v>122238</v>
      </c>
      <c r="D34" s="195">
        <f t="shared" si="2"/>
        <v>523557.75</v>
      </c>
      <c r="E34" s="198" t="s">
        <v>72</v>
      </c>
      <c r="F34" s="198"/>
      <c r="G34" s="196">
        <f>G35+G36+G37+G38+G41</f>
        <v>24814</v>
      </c>
      <c r="H34" s="196">
        <v>58000</v>
      </c>
      <c r="I34" s="218">
        <v>82814</v>
      </c>
      <c r="J34" s="250"/>
      <c r="K34" s="251">
        <f t="shared" ref="K34" si="3">K35+K36+K37+K38+K41</f>
        <v>158148</v>
      </c>
      <c r="L34" s="251"/>
      <c r="M34" s="251"/>
      <c r="N34" s="256"/>
    </row>
    <row r="35" ht="21.95" customHeight="1" spans="1:14">
      <c r="A35" s="207" t="s">
        <v>73</v>
      </c>
      <c r="B35" s="200">
        <v>288416.75</v>
      </c>
      <c r="C35" s="200">
        <v>80638</v>
      </c>
      <c r="D35" s="200">
        <f>B35+C35</f>
        <v>369054.75</v>
      </c>
      <c r="E35" s="208" t="s">
        <v>74</v>
      </c>
      <c r="F35" s="209"/>
      <c r="G35" s="210">
        <v>24814</v>
      </c>
      <c r="H35" s="210">
        <v>8000</v>
      </c>
      <c r="I35" s="219">
        <v>32814</v>
      </c>
      <c r="J35" s="253"/>
      <c r="K35" s="254">
        <v>27242</v>
      </c>
      <c r="L35" s="254"/>
      <c r="M35" s="254"/>
      <c r="N35" s="256"/>
    </row>
    <row r="36" ht="21.95" customHeight="1" spans="1:14">
      <c r="A36" s="207" t="s">
        <v>75</v>
      </c>
      <c r="B36" s="200">
        <f>B37+B38</f>
        <v>76400</v>
      </c>
      <c r="C36" s="200">
        <f>C37+C38</f>
        <v>-56000</v>
      </c>
      <c r="D36" s="200">
        <f>D37+D38</f>
        <v>20400</v>
      </c>
      <c r="E36" s="208" t="s">
        <v>76</v>
      </c>
      <c r="F36" s="208"/>
      <c r="G36" s="211"/>
      <c r="H36" s="210">
        <v>0</v>
      </c>
      <c r="I36" s="219"/>
      <c r="J36" s="253"/>
      <c r="K36" s="254"/>
      <c r="L36" s="254"/>
      <c r="M36" s="254"/>
      <c r="N36" s="256"/>
    </row>
    <row r="37" ht="21.95" customHeight="1" spans="1:14">
      <c r="A37" s="207" t="s">
        <v>77</v>
      </c>
      <c r="B37" s="200">
        <v>76000</v>
      </c>
      <c r="C37" s="200">
        <v>-56000</v>
      </c>
      <c r="D37" s="200">
        <f>SUM(B37:C37)</f>
        <v>20000</v>
      </c>
      <c r="E37" s="208" t="s">
        <v>78</v>
      </c>
      <c r="F37" s="208"/>
      <c r="G37" s="203"/>
      <c r="H37" s="210">
        <v>0</v>
      </c>
      <c r="I37" s="219"/>
      <c r="J37" s="253"/>
      <c r="K37" s="257">
        <v>2841</v>
      </c>
      <c r="L37" s="257"/>
      <c r="M37" s="254"/>
      <c r="N37" s="256"/>
    </row>
    <row r="38" ht="21.95" customHeight="1" spans="1:14">
      <c r="A38" s="207" t="s">
        <v>79</v>
      </c>
      <c r="B38" s="200">
        <v>400</v>
      </c>
      <c r="C38" s="200">
        <v>0</v>
      </c>
      <c r="D38" s="200">
        <f>SUM(B38:C38)</f>
        <v>400</v>
      </c>
      <c r="E38" s="212" t="s">
        <v>80</v>
      </c>
      <c r="F38" s="208"/>
      <c r="G38" s="203">
        <f>G39+G40</f>
        <v>0</v>
      </c>
      <c r="H38" s="203">
        <v>50000</v>
      </c>
      <c r="I38" s="219">
        <v>50000</v>
      </c>
      <c r="J38" s="253"/>
      <c r="K38" s="255">
        <f t="shared" ref="K38" si="4">K39+K40</f>
        <v>94403</v>
      </c>
      <c r="L38" s="255"/>
      <c r="M38" s="254"/>
      <c r="N38" s="256"/>
    </row>
    <row r="39" ht="21.95" customHeight="1" spans="1:14">
      <c r="A39" s="207" t="s">
        <v>81</v>
      </c>
      <c r="B39" s="200">
        <f>2835+6</f>
        <v>2841</v>
      </c>
      <c r="C39" s="200">
        <v>0</v>
      </c>
      <c r="D39" s="200">
        <f>B39+C39</f>
        <v>2841</v>
      </c>
      <c r="E39" s="212" t="s">
        <v>82</v>
      </c>
      <c r="F39" s="213"/>
      <c r="G39" s="203"/>
      <c r="H39" s="203">
        <v>50000</v>
      </c>
      <c r="I39" s="219">
        <v>50000</v>
      </c>
      <c r="J39" s="253"/>
      <c r="K39" s="257">
        <v>94400</v>
      </c>
      <c r="L39" s="257"/>
      <c r="M39" s="254"/>
      <c r="N39" s="256"/>
    </row>
    <row r="40" ht="21.95" customHeight="1" spans="1:14">
      <c r="A40" s="212" t="s">
        <v>83</v>
      </c>
      <c r="B40" s="214">
        <f>B41+B42</f>
        <v>0</v>
      </c>
      <c r="C40" s="214">
        <f>C41+C42</f>
        <v>97600</v>
      </c>
      <c r="D40" s="214">
        <f>B40+C40</f>
        <v>97600</v>
      </c>
      <c r="E40" s="215" t="s">
        <v>84</v>
      </c>
      <c r="F40" s="215"/>
      <c r="G40" s="236"/>
      <c r="H40" s="203">
        <v>0</v>
      </c>
      <c r="I40" s="219"/>
      <c r="J40" s="253"/>
      <c r="K40" s="254">
        <v>3</v>
      </c>
      <c r="L40" s="254"/>
      <c r="M40" s="254"/>
      <c r="N40" s="256"/>
    </row>
    <row r="41" ht="21.95" customHeight="1" spans="1:14">
      <c r="A41" s="212" t="s">
        <v>85</v>
      </c>
      <c r="B41" s="214">
        <v>0</v>
      </c>
      <c r="C41" s="214">
        <v>47600</v>
      </c>
      <c r="D41" s="214">
        <f>B41+C41</f>
        <v>47600</v>
      </c>
      <c r="E41" s="237" t="s">
        <v>86</v>
      </c>
      <c r="F41" s="238" t="s">
        <v>87</v>
      </c>
      <c r="G41" s="203"/>
      <c r="H41" s="203"/>
      <c r="I41" s="219"/>
      <c r="J41" s="253"/>
      <c r="K41" s="254">
        <v>33662</v>
      </c>
      <c r="L41" s="254"/>
      <c r="M41" s="254"/>
      <c r="N41" s="256"/>
    </row>
    <row r="42" ht="21.95" customHeight="1" spans="1:14">
      <c r="A42" s="212" t="s">
        <v>88</v>
      </c>
      <c r="B42" s="214">
        <v>0</v>
      </c>
      <c r="C42" s="214">
        <v>50000</v>
      </c>
      <c r="D42" s="214">
        <f>B42+C42</f>
        <v>50000</v>
      </c>
      <c r="E42" s="239"/>
      <c r="F42" s="240"/>
      <c r="G42" s="203"/>
      <c r="H42" s="203"/>
      <c r="I42" s="219"/>
      <c r="J42" s="253"/>
      <c r="K42" s="254"/>
      <c r="L42" s="254"/>
      <c r="M42" s="254"/>
      <c r="N42" s="256"/>
    </row>
    <row r="43" ht="21.95" customHeight="1" spans="1:14">
      <c r="A43" s="207" t="s">
        <v>89</v>
      </c>
      <c r="B43" s="200">
        <f>33668-6</f>
        <v>33662</v>
      </c>
      <c r="C43" s="200">
        <v>0</v>
      </c>
      <c r="D43" s="200">
        <v>33662</v>
      </c>
      <c r="E43" s="237"/>
      <c r="F43" s="238"/>
      <c r="G43" s="203"/>
      <c r="H43" s="203"/>
      <c r="I43" s="219"/>
      <c r="J43" s="253"/>
      <c r="K43" s="254"/>
      <c r="L43" s="254"/>
      <c r="M43" s="254"/>
      <c r="N43" s="256"/>
    </row>
  </sheetData>
  <protectedRanges>
    <protectedRange sqref="C9 B26:C33 B9:B24 C17:C24" name="区域1_4"/>
    <protectedRange sqref="B25:D25" name="区域1_3_1"/>
  </protectedRanges>
  <mergeCells count="20">
    <mergeCell ref="A1:E1"/>
    <mergeCell ref="G1:I1"/>
    <mergeCell ref="A2:I2"/>
    <mergeCell ref="G3:I3"/>
    <mergeCell ref="E6:F6"/>
    <mergeCell ref="E7:F7"/>
    <mergeCell ref="E34:F3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E4:F5"/>
  </mergeCells>
  <printOptions horizontalCentered="1"/>
  <pageMargins left="0.236220472440945" right="0.236220472440945" top="0.748031496062992" bottom="0.748031496062992" header="0.31496062992126" footer="0.31496062992126"/>
  <pageSetup paperSize="9" scale="88" fitToHeight="0" orientation="landscape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workbookViewId="0">
      <selection activeCell="G5" sqref="G5:G6"/>
    </sheetView>
  </sheetViews>
  <sheetFormatPr defaultColWidth="9" defaultRowHeight="14.25" outlineLevelCol="7"/>
  <cols>
    <col min="1" max="1" width="37.625" style="105" customWidth="1"/>
    <col min="2" max="2" width="13.375" style="106" customWidth="1"/>
    <col min="3" max="4" width="13.375" style="107" customWidth="1"/>
    <col min="5" max="5" width="36.25" style="105" customWidth="1"/>
    <col min="6" max="6" width="13.375" style="108" customWidth="1"/>
    <col min="7" max="7" width="13.375" style="107" customWidth="1"/>
    <col min="8" max="8" width="13.375" style="106" customWidth="1"/>
    <col min="9" max="14" width="9" style="233"/>
    <col min="15" max="16384" width="9" style="106"/>
  </cols>
  <sheetData>
    <row r="1" s="103" customFormat="1" ht="18.75" spans="1:7">
      <c r="A1" s="109" t="s">
        <v>90</v>
      </c>
      <c r="B1" s="109"/>
      <c r="C1" s="110"/>
      <c r="D1" s="110"/>
      <c r="E1" s="109"/>
      <c r="F1" s="109"/>
      <c r="G1" s="111"/>
    </row>
    <row r="2" s="104" customFormat="1" ht="27" spans="1:8">
      <c r="A2" s="61" t="s">
        <v>91</v>
      </c>
      <c r="B2" s="61"/>
      <c r="C2" s="61"/>
      <c r="D2" s="61"/>
      <c r="E2" s="61"/>
      <c r="F2" s="61"/>
      <c r="G2" s="61"/>
      <c r="H2" s="61"/>
    </row>
    <row r="3" ht="22.5" spans="1:6">
      <c r="A3" s="112"/>
      <c r="B3" s="112"/>
      <c r="C3" s="113"/>
      <c r="D3" s="113"/>
      <c r="E3" s="112"/>
      <c r="F3" s="114"/>
    </row>
    <row r="4" ht="13.5" spans="1:8">
      <c r="A4" s="115"/>
      <c r="B4" s="115"/>
      <c r="C4" s="115"/>
      <c r="D4" s="115"/>
      <c r="E4" s="115"/>
      <c r="H4" s="116" t="s">
        <v>2</v>
      </c>
    </row>
    <row r="5" s="4" customFormat="1" ht="30" customHeight="1" spans="1:8">
      <c r="A5" s="13" t="s">
        <v>3</v>
      </c>
      <c r="B5" s="117" t="s">
        <v>4</v>
      </c>
      <c r="C5" s="117" t="s">
        <v>5</v>
      </c>
      <c r="D5" s="15" t="s">
        <v>6</v>
      </c>
      <c r="E5" s="13" t="s">
        <v>7</v>
      </c>
      <c r="F5" s="117" t="s">
        <v>4</v>
      </c>
      <c r="G5" s="117" t="s">
        <v>5</v>
      </c>
      <c r="H5" s="49" t="s">
        <v>6</v>
      </c>
    </row>
    <row r="6" s="4" customFormat="1" ht="40.5" customHeight="1" spans="1:8">
      <c r="A6" s="13"/>
      <c r="B6" s="117"/>
      <c r="C6" s="117"/>
      <c r="D6" s="15"/>
      <c r="E6" s="13"/>
      <c r="F6" s="117"/>
      <c r="G6" s="117"/>
      <c r="H6" s="49"/>
    </row>
    <row r="7" ht="26.25" customHeight="1" spans="1:8">
      <c r="A7" s="118" t="s">
        <v>13</v>
      </c>
      <c r="B7" s="119">
        <f>+B8+B20</f>
        <v>184976.6</v>
      </c>
      <c r="C7" s="119">
        <f>+C8+C20</f>
        <v>217695</v>
      </c>
      <c r="D7" s="119">
        <f>+D8+D20</f>
        <v>402671.6</v>
      </c>
      <c r="E7" s="118" t="s">
        <v>13</v>
      </c>
      <c r="F7" s="120">
        <f t="shared" ref="F7" si="0">F8+F20</f>
        <v>184976.778173</v>
      </c>
      <c r="G7" s="120">
        <v>217695</v>
      </c>
      <c r="H7" s="120">
        <v>402671.778173</v>
      </c>
    </row>
    <row r="8" ht="26.25" customHeight="1" spans="1:8">
      <c r="A8" s="121" t="s">
        <v>14</v>
      </c>
      <c r="B8" s="119">
        <f>SUM(B9:B19)</f>
        <v>118500</v>
      </c>
      <c r="C8" s="120">
        <f>SUM(C9:C19)</f>
        <v>19624</v>
      </c>
      <c r="D8" s="119">
        <f>B8+C8</f>
        <v>138124</v>
      </c>
      <c r="E8" s="122" t="s">
        <v>15</v>
      </c>
      <c r="F8" s="120">
        <f>SUM(F9:F19)</f>
        <v>103559.008173</v>
      </c>
      <c r="G8" s="120">
        <v>230113</v>
      </c>
      <c r="H8" s="120">
        <v>333672.008173</v>
      </c>
    </row>
    <row r="9" ht="26.25" customHeight="1" spans="1:8">
      <c r="A9" s="28" t="s">
        <v>92</v>
      </c>
      <c r="B9" s="28"/>
      <c r="C9" s="28"/>
      <c r="D9" s="28">
        <f t="shared" ref="D9:D21" si="1">B9+C9</f>
        <v>0</v>
      </c>
      <c r="E9" s="28" t="s">
        <v>93</v>
      </c>
      <c r="F9" s="123"/>
      <c r="G9" s="123">
        <v>0</v>
      </c>
      <c r="H9" s="123">
        <v>0</v>
      </c>
    </row>
    <row r="10" ht="26.25" customHeight="1" spans="1:8">
      <c r="A10" s="28" t="s">
        <v>94</v>
      </c>
      <c r="B10" s="124"/>
      <c r="C10" s="124">
        <v>6767</v>
      </c>
      <c r="D10" s="124">
        <f t="shared" si="1"/>
        <v>6767</v>
      </c>
      <c r="E10" s="28" t="s">
        <v>95</v>
      </c>
      <c r="F10" s="130">
        <v>3212.82</v>
      </c>
      <c r="G10" s="130">
        <v>0</v>
      </c>
      <c r="H10" s="130">
        <v>3212.82</v>
      </c>
    </row>
    <row r="11" ht="26.25" customHeight="1" spans="1:8">
      <c r="A11" s="28" t="s">
        <v>96</v>
      </c>
      <c r="B11" s="28"/>
      <c r="C11" s="28">
        <v>301</v>
      </c>
      <c r="D11" s="28">
        <f t="shared" si="1"/>
        <v>301</v>
      </c>
      <c r="E11" s="28" t="s">
        <v>97</v>
      </c>
      <c r="F11" s="123"/>
      <c r="G11" s="123">
        <v>0</v>
      </c>
      <c r="H11" s="123">
        <v>0</v>
      </c>
    </row>
    <row r="12" ht="26.25" customHeight="1" spans="1:8">
      <c r="A12" s="28" t="s">
        <v>98</v>
      </c>
      <c r="B12" s="124">
        <v>106000</v>
      </c>
      <c r="C12" s="124">
        <f>14000-301-6767-2876</f>
        <v>4056</v>
      </c>
      <c r="D12" s="124">
        <f t="shared" si="1"/>
        <v>110056</v>
      </c>
      <c r="E12" s="28" t="s">
        <v>99</v>
      </c>
      <c r="F12" s="130">
        <f>17158.0295</f>
        <v>17158.0295</v>
      </c>
      <c r="G12" s="130">
        <v>71842</v>
      </c>
      <c r="H12" s="130">
        <v>89000.0295</v>
      </c>
    </row>
    <row r="13" ht="26.25" customHeight="1" spans="1:8">
      <c r="A13" s="28" t="s">
        <v>100</v>
      </c>
      <c r="B13" s="124"/>
      <c r="C13" s="124"/>
      <c r="D13" s="124">
        <f t="shared" si="1"/>
        <v>0</v>
      </c>
      <c r="E13" s="28" t="s">
        <v>101</v>
      </c>
      <c r="F13" s="130">
        <v>47536.266563</v>
      </c>
      <c r="G13" s="130">
        <v>22819</v>
      </c>
      <c r="H13" s="130">
        <v>70355.266563</v>
      </c>
    </row>
    <row r="14" ht="26.25" customHeight="1" spans="1:8">
      <c r="A14" s="28" t="s">
        <v>102</v>
      </c>
      <c r="B14" s="124"/>
      <c r="C14" s="124"/>
      <c r="D14" s="124">
        <f t="shared" si="1"/>
        <v>0</v>
      </c>
      <c r="E14" s="126" t="s">
        <v>103</v>
      </c>
      <c r="F14" s="130"/>
      <c r="G14" s="130">
        <v>0</v>
      </c>
      <c r="H14" s="130">
        <v>0</v>
      </c>
    </row>
    <row r="15" ht="26.25" customHeight="1" spans="1:8">
      <c r="A15" s="28" t="s">
        <v>104</v>
      </c>
      <c r="B15" s="124">
        <v>12000</v>
      </c>
      <c r="C15" s="124">
        <v>3000</v>
      </c>
      <c r="D15" s="124">
        <f t="shared" si="1"/>
        <v>15000</v>
      </c>
      <c r="E15" s="126" t="s">
        <v>105</v>
      </c>
      <c r="F15" s="123"/>
      <c r="G15" s="123">
        <v>0</v>
      </c>
      <c r="H15" s="123">
        <v>0</v>
      </c>
    </row>
    <row r="16" ht="26.25" customHeight="1" spans="1:8">
      <c r="A16" s="28" t="s">
        <v>106</v>
      </c>
      <c r="B16" s="28"/>
      <c r="C16" s="28"/>
      <c r="D16" s="28">
        <f t="shared" si="1"/>
        <v>0</v>
      </c>
      <c r="E16" s="126" t="s">
        <v>107</v>
      </c>
      <c r="F16" s="130">
        <f>13125.34581</f>
        <v>13125.34581</v>
      </c>
      <c r="G16" s="130">
        <v>130452</v>
      </c>
      <c r="H16" s="130">
        <v>143577.34581</v>
      </c>
    </row>
    <row r="17" ht="26.25" customHeight="1" spans="1:8">
      <c r="A17" s="28" t="s">
        <v>108</v>
      </c>
      <c r="B17" s="124">
        <v>500</v>
      </c>
      <c r="C17" s="124"/>
      <c r="D17" s="124">
        <f t="shared" si="1"/>
        <v>500</v>
      </c>
      <c r="E17" s="126" t="s">
        <v>109</v>
      </c>
      <c r="F17" s="130">
        <v>22523.27</v>
      </c>
      <c r="G17" s="130">
        <v>5000</v>
      </c>
      <c r="H17" s="130">
        <v>27523.27</v>
      </c>
    </row>
    <row r="18" ht="26.25" customHeight="1" spans="1:8">
      <c r="A18" s="127" t="s">
        <v>110</v>
      </c>
      <c r="B18" s="28"/>
      <c r="C18" s="28"/>
      <c r="D18" s="120">
        <f t="shared" si="1"/>
        <v>0</v>
      </c>
      <c r="E18" s="126" t="s">
        <v>111</v>
      </c>
      <c r="F18" s="130">
        <v>3.2763</v>
      </c>
      <c r="G18" s="130">
        <v>0</v>
      </c>
      <c r="H18" s="130">
        <v>3.2763</v>
      </c>
    </row>
    <row r="19" ht="26.25" customHeight="1" spans="1:8">
      <c r="A19" s="128" t="s">
        <v>112</v>
      </c>
      <c r="B19" s="124"/>
      <c r="C19" s="124">
        <v>5500</v>
      </c>
      <c r="D19" s="124">
        <f t="shared" si="1"/>
        <v>5500</v>
      </c>
      <c r="E19" s="126" t="s">
        <v>113</v>
      </c>
      <c r="F19" s="129"/>
      <c r="G19" s="129">
        <v>0</v>
      </c>
      <c r="H19" s="129">
        <v>0</v>
      </c>
    </row>
    <row r="20" ht="26.25" customHeight="1" spans="1:8">
      <c r="A20" s="121" t="s">
        <v>71</v>
      </c>
      <c r="B20" s="119">
        <f>B21+B22+B25</f>
        <v>66476.6</v>
      </c>
      <c r="C20" s="119">
        <f>C21+C22+C25</f>
        <v>198071</v>
      </c>
      <c r="D20" s="119">
        <f t="shared" si="1"/>
        <v>264547.6</v>
      </c>
      <c r="E20" s="121" t="s">
        <v>72</v>
      </c>
      <c r="F20" s="120">
        <f t="shared" ref="F20" si="2">+F21+F22+F23+F25</f>
        <v>81417.77</v>
      </c>
      <c r="G20" s="120">
        <v>-12418</v>
      </c>
      <c r="H20" s="120">
        <v>68999.77</v>
      </c>
    </row>
    <row r="21" ht="26.25" customHeight="1" spans="1:8">
      <c r="A21" s="28" t="s">
        <v>73</v>
      </c>
      <c r="B21" s="124">
        <v>43139.6</v>
      </c>
      <c r="C21" s="124">
        <v>25071</v>
      </c>
      <c r="D21" s="124">
        <f t="shared" si="1"/>
        <v>68210.6</v>
      </c>
      <c r="E21" s="28" t="s">
        <v>74</v>
      </c>
      <c r="F21" s="130">
        <v>5417.77</v>
      </c>
      <c r="G21" s="130">
        <v>582</v>
      </c>
      <c r="H21" s="130">
        <v>5999.77</v>
      </c>
    </row>
    <row r="22" ht="26.25" customHeight="1" spans="1:8">
      <c r="A22" s="28" t="s">
        <v>114</v>
      </c>
      <c r="B22" s="120">
        <f>SUM(B23:B24)</f>
        <v>0</v>
      </c>
      <c r="C22" s="120">
        <f>SUM(C23:C24)</f>
        <v>173000</v>
      </c>
      <c r="D22" s="120">
        <f>SUM(D23:D24)</f>
        <v>173000</v>
      </c>
      <c r="E22" s="28" t="s">
        <v>115</v>
      </c>
      <c r="F22" s="130">
        <v>76000</v>
      </c>
      <c r="G22" s="130">
        <v>-56000</v>
      </c>
      <c r="H22" s="130">
        <v>20000</v>
      </c>
    </row>
    <row r="23" ht="26.25" customHeight="1" spans="1:8">
      <c r="A23" s="28" t="s">
        <v>116</v>
      </c>
      <c r="B23" s="124"/>
      <c r="C23" s="124">
        <v>130000</v>
      </c>
      <c r="D23" s="124">
        <f>B23+C23</f>
        <v>130000</v>
      </c>
      <c r="E23" s="28" t="s">
        <v>80</v>
      </c>
      <c r="F23" s="130">
        <f>F24</f>
        <v>0</v>
      </c>
      <c r="G23" s="130">
        <v>43000</v>
      </c>
      <c r="H23" s="130">
        <v>43000</v>
      </c>
    </row>
    <row r="24" ht="26.25" customHeight="1" spans="1:8">
      <c r="A24" s="28" t="s">
        <v>117</v>
      </c>
      <c r="B24" s="124"/>
      <c r="C24" s="124">
        <v>43000</v>
      </c>
      <c r="D24" s="124">
        <f>B24+C24</f>
        <v>43000</v>
      </c>
      <c r="E24" s="28" t="s">
        <v>118</v>
      </c>
      <c r="F24" s="131"/>
      <c r="G24" s="131">
        <v>43000</v>
      </c>
      <c r="H24" s="131">
        <v>43000</v>
      </c>
    </row>
    <row r="25" ht="26.25" customHeight="1" spans="1:8">
      <c r="A25" s="28" t="s">
        <v>119</v>
      </c>
      <c r="B25" s="124">
        <v>23337</v>
      </c>
      <c r="C25" s="124"/>
      <c r="D25" s="124">
        <f>B25+C25</f>
        <v>23337</v>
      </c>
      <c r="E25" s="28" t="s">
        <v>120</v>
      </c>
      <c r="F25" s="135"/>
      <c r="G25" s="135">
        <v>0</v>
      </c>
      <c r="H25" s="135">
        <v>0</v>
      </c>
    </row>
    <row r="26" ht="21.95" customHeight="1"/>
    <row r="27" ht="21.95" customHeight="1" spans="1:1">
      <c r="A27" s="106"/>
    </row>
    <row r="28" ht="21.95" customHeight="1"/>
    <row r="34" spans="1:7">
      <c r="A34" s="106"/>
      <c r="E34" s="106"/>
      <c r="F34" s="136"/>
      <c r="G34" s="106"/>
    </row>
    <row r="35" spans="1:7">
      <c r="A35" s="106"/>
      <c r="E35" s="106"/>
      <c r="F35" s="136"/>
      <c r="G35" s="106"/>
    </row>
    <row r="36" spans="1:7">
      <c r="A36" s="106"/>
      <c r="E36" s="106"/>
      <c r="F36" s="136"/>
      <c r="G36" s="106"/>
    </row>
    <row r="37" spans="1:7">
      <c r="A37" s="106"/>
      <c r="E37" s="106"/>
      <c r="F37" s="136"/>
      <c r="G37" s="106"/>
    </row>
    <row r="38" spans="1:7">
      <c r="A38" s="106"/>
      <c r="E38" s="106"/>
      <c r="F38" s="136"/>
      <c r="G38" s="106"/>
    </row>
    <row r="39" spans="1:7">
      <c r="A39" s="106"/>
      <c r="E39" s="106"/>
      <c r="F39" s="136"/>
      <c r="G39" s="106"/>
    </row>
    <row r="40" spans="1:7">
      <c r="A40" s="106"/>
      <c r="E40" s="106"/>
      <c r="F40" s="136"/>
      <c r="G40" s="106"/>
    </row>
    <row r="41" spans="1:7">
      <c r="A41" s="106"/>
      <c r="E41" s="106"/>
      <c r="F41" s="136"/>
      <c r="G41" s="106"/>
    </row>
    <row r="42" spans="1:7">
      <c r="A42" s="106"/>
      <c r="E42" s="106"/>
      <c r="F42" s="136"/>
      <c r="G42" s="106"/>
    </row>
  </sheetData>
  <mergeCells count="12">
    <mergeCell ref="A1:B1"/>
    <mergeCell ref="E1:F1"/>
    <mergeCell ref="A2:H2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08661417322835" right="0.196850393700787" top="0.748031496062992" bottom="0.748031496062992" header="0.31496062992126" footer="0.31496062992126"/>
  <pageSetup paperSize="9" scale="91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workbookViewId="0">
      <selection activeCell="E10" sqref="E10"/>
    </sheetView>
  </sheetViews>
  <sheetFormatPr defaultColWidth="17" defaultRowHeight="13.5"/>
  <cols>
    <col min="1" max="1" width="26.75" style="5" customWidth="1"/>
    <col min="2" max="2" width="13.625" style="220" customWidth="1"/>
    <col min="3" max="3" width="10.125" style="221" customWidth="1"/>
    <col min="4" max="4" width="14.25" style="221" customWidth="1"/>
    <col min="5" max="5" width="33.5" style="222" customWidth="1"/>
    <col min="6" max="6" width="11" style="222" customWidth="1"/>
    <col min="7" max="7" width="10.625" style="222" customWidth="1"/>
    <col min="8" max="8" width="10.625" style="222" hidden="1" customWidth="1"/>
    <col min="9" max="14" width="10.625" style="5" hidden="1" customWidth="1"/>
    <col min="15" max="15" width="10.625" style="5" customWidth="1"/>
    <col min="16" max="254" width="9" style="5" customWidth="1"/>
    <col min="255" max="255" width="29.625" style="5" customWidth="1"/>
    <col min="256" max="256" width="12.75" style="5" customWidth="1"/>
    <col min="257" max="257" width="29.75" style="5" customWidth="1"/>
    <col min="258" max="16384" width="17" style="5"/>
  </cols>
  <sheetData>
    <row r="1" s="1" customFormat="1" ht="18.75" spans="1:4">
      <c r="A1" s="181" t="s">
        <v>121</v>
      </c>
      <c r="B1" s="181"/>
      <c r="C1" s="110"/>
      <c r="D1" s="110"/>
    </row>
    <row r="2" s="2" customFormat="1" ht="27" spans="1:15">
      <c r="A2" s="182" t="s">
        <v>122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="3" customFormat="1" ht="14.25" spans="1:15">
      <c r="A3" s="223"/>
      <c r="B3" s="224"/>
      <c r="C3" s="225"/>
      <c r="D3" s="225"/>
      <c r="E3" s="226"/>
      <c r="G3" s="227"/>
      <c r="H3" s="227" t="s">
        <v>2</v>
      </c>
      <c r="O3" s="227" t="s">
        <v>2</v>
      </c>
    </row>
    <row r="4" s="4" customFormat="1" ht="30" customHeight="1" spans="1:15">
      <c r="A4" s="13" t="s">
        <v>3</v>
      </c>
      <c r="B4" s="14" t="s">
        <v>4</v>
      </c>
      <c r="C4" s="14" t="s">
        <v>5</v>
      </c>
      <c r="D4" s="15" t="s">
        <v>6</v>
      </c>
      <c r="E4" s="13" t="s">
        <v>7</v>
      </c>
      <c r="F4" s="14" t="s">
        <v>4</v>
      </c>
      <c r="G4" s="16" t="s">
        <v>5</v>
      </c>
      <c r="H4" s="17"/>
      <c r="I4" s="17"/>
      <c r="J4" s="17"/>
      <c r="K4" s="17"/>
      <c r="L4" s="17"/>
      <c r="M4" s="17"/>
      <c r="N4" s="48"/>
      <c r="O4" s="49" t="s">
        <v>6</v>
      </c>
    </row>
    <row r="5" s="4" customFormat="1" ht="40.5" customHeight="1" spans="1:15">
      <c r="A5" s="13"/>
      <c r="B5" s="14"/>
      <c r="C5" s="14"/>
      <c r="D5" s="15"/>
      <c r="E5" s="13"/>
      <c r="F5" s="14"/>
      <c r="G5" s="18"/>
      <c r="H5" s="19"/>
      <c r="I5" s="19"/>
      <c r="J5" s="19"/>
      <c r="K5" s="19"/>
      <c r="L5" s="19"/>
      <c r="M5" s="19"/>
      <c r="N5" s="50"/>
      <c r="O5" s="49"/>
    </row>
    <row r="6" s="3" customFormat="1" ht="18.75" spans="1:15">
      <c r="A6" s="20" t="s">
        <v>13</v>
      </c>
      <c r="B6" s="21">
        <f>B7+B19</f>
        <v>1441</v>
      </c>
      <c r="C6" s="21">
        <f>C7+C20</f>
        <v>0</v>
      </c>
      <c r="D6" s="21">
        <f>D7+D19</f>
        <v>1441</v>
      </c>
      <c r="E6" s="22" t="s">
        <v>13</v>
      </c>
      <c r="F6" s="23">
        <f>F7+F19</f>
        <v>1441</v>
      </c>
      <c r="G6" s="23">
        <f t="shared" ref="G6:O6" si="0">G7+G19</f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1441</v>
      </c>
    </row>
    <row r="7" s="3" customFormat="1" ht="21.95" customHeight="1" spans="1:15">
      <c r="A7" s="24" t="s">
        <v>14</v>
      </c>
      <c r="B7" s="228">
        <f>SUM(B8:B11)</f>
        <v>1000</v>
      </c>
      <c r="C7" s="228">
        <f>SUM(C8:C11)</f>
        <v>0</v>
      </c>
      <c r="D7" s="228">
        <f>SUM(D8:D11)</f>
        <v>1000</v>
      </c>
      <c r="E7" s="26" t="s">
        <v>15</v>
      </c>
      <c r="F7" s="27">
        <f>F8+F11+F14+F17</f>
        <v>1041</v>
      </c>
      <c r="G7" s="27">
        <f t="shared" ref="G7:O7" si="1">G8+G11+G14+G17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1041</v>
      </c>
    </row>
    <row r="8" s="3" customFormat="1" ht="21.95" customHeight="1" spans="1:15">
      <c r="A8" s="28" t="s">
        <v>123</v>
      </c>
      <c r="B8" s="28">
        <v>1000</v>
      </c>
      <c r="C8" s="28"/>
      <c r="D8" s="28">
        <f t="shared" ref="D8:D18" si="2">B8+C8</f>
        <v>1000</v>
      </c>
      <c r="E8" s="30" t="s">
        <v>124</v>
      </c>
      <c r="F8" s="31">
        <f>F9+F10</f>
        <v>0</v>
      </c>
      <c r="G8" s="31">
        <f t="shared" ref="G8:O8" si="3">G9+G10</f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</row>
    <row r="9" s="3" customFormat="1" ht="21.95" customHeight="1" spans="1:15">
      <c r="A9" s="28" t="s">
        <v>125</v>
      </c>
      <c r="B9" s="28">
        <v>0</v>
      </c>
      <c r="C9" s="28"/>
      <c r="D9" s="28">
        <f t="shared" si="2"/>
        <v>0</v>
      </c>
      <c r="E9" s="30" t="s">
        <v>126</v>
      </c>
      <c r="F9" s="31"/>
      <c r="G9" s="31"/>
      <c r="H9" s="31"/>
      <c r="I9" s="31"/>
      <c r="J9" s="31"/>
      <c r="K9" s="31"/>
      <c r="L9" s="31"/>
      <c r="M9" s="31"/>
      <c r="N9" s="31"/>
      <c r="O9" s="31">
        <f t="shared" ref="O9:O21" si="4">F9+G9</f>
        <v>0</v>
      </c>
    </row>
    <row r="10" s="3" customFormat="1" ht="21.95" customHeight="1" spans="1:15">
      <c r="A10" s="28" t="s">
        <v>127</v>
      </c>
      <c r="B10" s="28">
        <v>0</v>
      </c>
      <c r="C10" s="28"/>
      <c r="D10" s="28">
        <f t="shared" si="2"/>
        <v>0</v>
      </c>
      <c r="E10" s="30" t="s">
        <v>128</v>
      </c>
      <c r="F10" s="31"/>
      <c r="G10" s="31"/>
      <c r="H10" s="31"/>
      <c r="I10" s="31"/>
      <c r="J10" s="31"/>
      <c r="K10" s="31"/>
      <c r="L10" s="31"/>
      <c r="M10" s="31"/>
      <c r="N10" s="31"/>
      <c r="O10" s="31">
        <f t="shared" si="4"/>
        <v>0</v>
      </c>
    </row>
    <row r="11" s="3" customFormat="1" ht="21.95" customHeight="1" spans="1:15">
      <c r="A11" s="32" t="s">
        <v>129</v>
      </c>
      <c r="B11" s="229">
        <v>0</v>
      </c>
      <c r="C11" s="229"/>
      <c r="D11" s="229">
        <f t="shared" si="2"/>
        <v>0</v>
      </c>
      <c r="E11" s="30" t="s">
        <v>130</v>
      </c>
      <c r="F11" s="31">
        <f>F12+F13</f>
        <v>0</v>
      </c>
      <c r="G11" s="31">
        <f t="shared" ref="G11:O11" si="5">G12+G13</f>
        <v>0</v>
      </c>
      <c r="H11" s="31">
        <f t="shared" si="5"/>
        <v>0</v>
      </c>
      <c r="I11" s="31">
        <f t="shared" si="5"/>
        <v>0</v>
      </c>
      <c r="J11" s="31">
        <f t="shared" si="5"/>
        <v>0</v>
      </c>
      <c r="K11" s="31">
        <f t="shared" si="5"/>
        <v>0</v>
      </c>
      <c r="L11" s="31">
        <f t="shared" si="5"/>
        <v>0</v>
      </c>
      <c r="M11" s="31">
        <f t="shared" si="5"/>
        <v>0</v>
      </c>
      <c r="N11" s="31">
        <f t="shared" si="5"/>
        <v>0</v>
      </c>
      <c r="O11" s="31">
        <f t="shared" si="5"/>
        <v>0</v>
      </c>
    </row>
    <row r="12" s="3" customFormat="1" ht="21.95" customHeight="1" spans="1:15">
      <c r="A12" s="34"/>
      <c r="B12" s="230"/>
      <c r="C12" s="230"/>
      <c r="D12" s="230">
        <f t="shared" si="2"/>
        <v>0</v>
      </c>
      <c r="E12" s="30" t="s">
        <v>131</v>
      </c>
      <c r="F12" s="31"/>
      <c r="G12" s="31"/>
      <c r="H12" s="31"/>
      <c r="I12" s="31"/>
      <c r="J12" s="31"/>
      <c r="K12" s="31"/>
      <c r="L12" s="31"/>
      <c r="M12" s="31"/>
      <c r="N12" s="31"/>
      <c r="O12" s="31">
        <f t="shared" si="4"/>
        <v>0</v>
      </c>
    </row>
    <row r="13" s="3" customFormat="1" ht="21.95" customHeight="1" spans="1:15">
      <c r="A13" s="36"/>
      <c r="B13" s="231"/>
      <c r="C13" s="231"/>
      <c r="D13" s="231">
        <f t="shared" si="2"/>
        <v>0</v>
      </c>
      <c r="E13" s="30" t="s">
        <v>132</v>
      </c>
      <c r="F13" s="31"/>
      <c r="G13" s="31"/>
      <c r="H13" s="31"/>
      <c r="I13" s="31"/>
      <c r="J13" s="31"/>
      <c r="K13" s="31"/>
      <c r="L13" s="31"/>
      <c r="M13" s="31"/>
      <c r="N13" s="31"/>
      <c r="O13" s="31">
        <f t="shared" si="4"/>
        <v>0</v>
      </c>
    </row>
    <row r="14" s="3" customFormat="1" ht="21.95" customHeight="1" spans="1:15">
      <c r="A14" s="36"/>
      <c r="B14" s="231"/>
      <c r="C14" s="231"/>
      <c r="D14" s="231">
        <f t="shared" si="2"/>
        <v>0</v>
      </c>
      <c r="E14" s="30" t="s">
        <v>133</v>
      </c>
      <c r="F14" s="31">
        <f>F15+F16</f>
        <v>0</v>
      </c>
      <c r="G14" s="31">
        <f t="shared" ref="G14:O14" si="6">G15+G16</f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>
        <f t="shared" si="6"/>
        <v>0</v>
      </c>
      <c r="M14" s="31">
        <f t="shared" si="6"/>
        <v>0</v>
      </c>
      <c r="N14" s="31">
        <f t="shared" si="6"/>
        <v>0</v>
      </c>
      <c r="O14" s="31">
        <f t="shared" si="6"/>
        <v>0</v>
      </c>
    </row>
    <row r="15" s="3" customFormat="1" ht="21.95" customHeight="1" spans="1:15">
      <c r="A15" s="38"/>
      <c r="B15" s="230"/>
      <c r="C15" s="230"/>
      <c r="D15" s="230">
        <f t="shared" si="2"/>
        <v>0</v>
      </c>
      <c r="E15" s="30" t="s">
        <v>134</v>
      </c>
      <c r="F15" s="31"/>
      <c r="G15" s="31"/>
      <c r="H15" s="31"/>
      <c r="I15" s="31"/>
      <c r="J15" s="31"/>
      <c r="K15" s="31"/>
      <c r="L15" s="31"/>
      <c r="M15" s="31"/>
      <c r="N15" s="31"/>
      <c r="O15" s="31">
        <f t="shared" si="4"/>
        <v>0</v>
      </c>
    </row>
    <row r="16" s="3" customFormat="1" ht="21.95" customHeight="1" spans="1:15">
      <c r="A16" s="38"/>
      <c r="B16" s="230"/>
      <c r="C16" s="230"/>
      <c r="D16" s="230">
        <f t="shared" si="2"/>
        <v>0</v>
      </c>
      <c r="E16" s="30" t="s">
        <v>135</v>
      </c>
      <c r="F16" s="31"/>
      <c r="G16" s="31"/>
      <c r="H16" s="31"/>
      <c r="I16" s="31"/>
      <c r="J16" s="31"/>
      <c r="K16" s="31"/>
      <c r="L16" s="31"/>
      <c r="M16" s="31"/>
      <c r="N16" s="31"/>
      <c r="O16" s="31">
        <f t="shared" si="4"/>
        <v>0</v>
      </c>
    </row>
    <row r="17" s="3" customFormat="1" ht="21.95" customHeight="1" spans="1:15">
      <c r="A17" s="38"/>
      <c r="B17" s="230"/>
      <c r="C17" s="230"/>
      <c r="D17" s="230">
        <f t="shared" si="2"/>
        <v>0</v>
      </c>
      <c r="E17" s="30" t="s">
        <v>136</v>
      </c>
      <c r="F17" s="27">
        <f>SUM(F18)</f>
        <v>1041</v>
      </c>
      <c r="G17" s="27">
        <f t="shared" ref="G17:O17" si="7">SUM(G18)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  <c r="L17" s="27">
        <f t="shared" si="7"/>
        <v>0</v>
      </c>
      <c r="M17" s="27">
        <f t="shared" si="7"/>
        <v>0</v>
      </c>
      <c r="N17" s="27">
        <f t="shared" si="7"/>
        <v>0</v>
      </c>
      <c r="O17" s="27">
        <f t="shared" si="7"/>
        <v>1041</v>
      </c>
    </row>
    <row r="18" s="3" customFormat="1" ht="21.95" customHeight="1" spans="1:15">
      <c r="A18" s="38"/>
      <c r="B18" s="230"/>
      <c r="C18" s="230"/>
      <c r="D18" s="230">
        <f t="shared" si="2"/>
        <v>0</v>
      </c>
      <c r="E18" s="39" t="s">
        <v>137</v>
      </c>
      <c r="F18" s="31">
        <f>600+441</f>
        <v>1041</v>
      </c>
      <c r="G18" s="31"/>
      <c r="H18" s="31"/>
      <c r="I18" s="31"/>
      <c r="J18" s="31"/>
      <c r="K18" s="31"/>
      <c r="L18" s="31"/>
      <c r="M18" s="31"/>
      <c r="N18" s="31"/>
      <c r="O18" s="31">
        <f t="shared" si="4"/>
        <v>1041</v>
      </c>
    </row>
    <row r="19" s="3" customFormat="1" ht="21.95" customHeight="1" spans="1:15">
      <c r="A19" s="24" t="s">
        <v>71</v>
      </c>
      <c r="B19" s="232">
        <f>B20</f>
        <v>441</v>
      </c>
      <c r="C19" s="232">
        <f>C20</f>
        <v>0</v>
      </c>
      <c r="D19" s="232">
        <f>D20</f>
        <v>441</v>
      </c>
      <c r="E19" s="26" t="s">
        <v>72</v>
      </c>
      <c r="F19" s="23">
        <f>+F20+F21</f>
        <v>400</v>
      </c>
      <c r="G19" s="23">
        <f t="shared" ref="G19:O19" si="8">+G20+G21</f>
        <v>0</v>
      </c>
      <c r="H19" s="23">
        <f t="shared" si="8"/>
        <v>0</v>
      </c>
      <c r="I19" s="23">
        <f t="shared" si="8"/>
        <v>0</v>
      </c>
      <c r="J19" s="23">
        <f t="shared" si="8"/>
        <v>0</v>
      </c>
      <c r="K19" s="23">
        <f t="shared" si="8"/>
        <v>0</v>
      </c>
      <c r="L19" s="23">
        <f t="shared" si="8"/>
        <v>0</v>
      </c>
      <c r="M19" s="23">
        <f t="shared" si="8"/>
        <v>0</v>
      </c>
      <c r="N19" s="23">
        <f t="shared" si="8"/>
        <v>0</v>
      </c>
      <c r="O19" s="23">
        <f t="shared" si="8"/>
        <v>400</v>
      </c>
    </row>
    <row r="20" s="3" customFormat="1" ht="21.95" customHeight="1" spans="1:15">
      <c r="A20" s="40" t="s">
        <v>138</v>
      </c>
      <c r="B20" s="232">
        <v>441</v>
      </c>
      <c r="C20" s="232"/>
      <c r="D20" s="232">
        <f>B20+C20</f>
        <v>441</v>
      </c>
      <c r="E20" s="42" t="s">
        <v>139</v>
      </c>
      <c r="F20" s="43">
        <v>400</v>
      </c>
      <c r="G20" s="43"/>
      <c r="H20" s="43"/>
      <c r="I20" s="43"/>
      <c r="J20" s="43"/>
      <c r="K20" s="43"/>
      <c r="L20" s="43"/>
      <c r="M20" s="43"/>
      <c r="N20" s="43"/>
      <c r="O20" s="43">
        <f t="shared" si="4"/>
        <v>400</v>
      </c>
    </row>
    <row r="21" s="3" customFormat="1" ht="21.95" customHeight="1" spans="1:15">
      <c r="A21" s="40"/>
      <c r="B21" s="232"/>
      <c r="C21" s="232"/>
      <c r="D21" s="232"/>
      <c r="E21" s="42" t="s">
        <v>87</v>
      </c>
      <c r="F21" s="46"/>
      <c r="G21" s="46"/>
      <c r="H21" s="46"/>
      <c r="I21" s="46"/>
      <c r="J21" s="46"/>
      <c r="K21" s="46"/>
      <c r="L21" s="46"/>
      <c r="M21" s="46"/>
      <c r="N21" s="46"/>
      <c r="O21" s="46">
        <f t="shared" si="4"/>
        <v>0</v>
      </c>
    </row>
  </sheetData>
  <mergeCells count="10">
    <mergeCell ref="A1:B1"/>
    <mergeCell ref="A2:O2"/>
    <mergeCell ref="A4:A5"/>
    <mergeCell ref="B4:B5"/>
    <mergeCell ref="C4:C5"/>
    <mergeCell ref="D4:D5"/>
    <mergeCell ref="E4:E5"/>
    <mergeCell ref="F4:F5"/>
    <mergeCell ref="O4:O5"/>
    <mergeCell ref="G4:N5"/>
  </mergeCells>
  <pageMargins left="0.708661417322835" right="0.708661417322835" top="0.748031496062992" bottom="0.748031496062992" header="0.31496062992126" footer="0.31496062992126"/>
  <pageSetup paperSize="9" scale="96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workbookViewId="0">
      <pane ySplit="6" topLeftCell="A7" activePane="bottomLeft" state="frozen"/>
      <selection/>
      <selection pane="bottomLeft" activeCell="F16" sqref="F16"/>
    </sheetView>
  </sheetViews>
  <sheetFormatPr defaultColWidth="9" defaultRowHeight="13.5"/>
  <cols>
    <col min="1" max="1" width="38.125" style="176" customWidth="1"/>
    <col min="2" max="3" width="14.125" style="177" customWidth="1"/>
    <col min="4" max="4" width="14.125" style="178" customWidth="1"/>
    <col min="5" max="5" width="5.75" style="176" customWidth="1"/>
    <col min="6" max="6" width="31.375" style="176" customWidth="1"/>
    <col min="7" max="7" width="14.125" style="179" customWidth="1"/>
    <col min="8" max="8" width="14.125" style="4" customWidth="1"/>
    <col min="9" max="9" width="14.125" style="180" customWidth="1"/>
    <col min="10" max="16384" width="9" style="176"/>
  </cols>
  <sheetData>
    <row r="1" s="174" customFormat="1" ht="18.75" spans="1:9">
      <c r="A1" s="181" t="s">
        <v>140</v>
      </c>
      <c r="B1" s="181"/>
      <c r="C1" s="181"/>
      <c r="D1" s="181"/>
      <c r="E1" s="181"/>
      <c r="F1" s="181"/>
      <c r="G1" s="181"/>
      <c r="H1" s="181"/>
      <c r="I1" s="181"/>
    </row>
    <row r="2" s="175" customFormat="1" ht="27" spans="1:9">
      <c r="A2" s="182" t="s">
        <v>141</v>
      </c>
      <c r="B2" s="182"/>
      <c r="C2" s="182"/>
      <c r="D2" s="182"/>
      <c r="E2" s="182"/>
      <c r="F2" s="182"/>
      <c r="G2" s="182"/>
      <c r="H2" s="182"/>
      <c r="I2" s="182"/>
    </row>
    <row r="3" ht="22.5" spans="1:9">
      <c r="A3" s="183"/>
      <c r="B3" s="184"/>
      <c r="C3" s="184"/>
      <c r="D3" s="185"/>
      <c r="E3" s="183"/>
      <c r="F3" s="183"/>
      <c r="G3" s="186" t="s">
        <v>2</v>
      </c>
      <c r="H3" s="186"/>
      <c r="I3" s="186"/>
    </row>
    <row r="4" ht="22.5" customHeight="1" spans="1:9">
      <c r="A4" s="187" t="s">
        <v>3</v>
      </c>
      <c r="B4" s="188" t="s">
        <v>4</v>
      </c>
      <c r="C4" s="188" t="s">
        <v>5</v>
      </c>
      <c r="D4" s="189" t="s">
        <v>6</v>
      </c>
      <c r="E4" s="190" t="s">
        <v>7</v>
      </c>
      <c r="F4" s="191"/>
      <c r="G4" s="192" t="s">
        <v>4</v>
      </c>
      <c r="H4" s="188" t="s">
        <v>5</v>
      </c>
      <c r="I4" s="189" t="s">
        <v>6</v>
      </c>
    </row>
    <row r="5" spans="1:9">
      <c r="A5" s="187"/>
      <c r="B5" s="188"/>
      <c r="C5" s="188"/>
      <c r="D5" s="189"/>
      <c r="E5" s="193"/>
      <c r="F5" s="194"/>
      <c r="G5" s="192"/>
      <c r="H5" s="188"/>
      <c r="I5" s="189"/>
    </row>
    <row r="6" ht="21.95" customHeight="1" spans="1:9">
      <c r="A6" s="187" t="s">
        <v>13</v>
      </c>
      <c r="B6" s="195">
        <f>B7+B34</f>
        <v>657319.75</v>
      </c>
      <c r="C6" s="195">
        <f>C7+C34</f>
        <v>142471</v>
      </c>
      <c r="D6" s="195">
        <f>D7+D34</f>
        <v>799790.75</v>
      </c>
      <c r="E6" s="187" t="s">
        <v>13</v>
      </c>
      <c r="F6" s="187"/>
      <c r="G6" s="196">
        <f>G7+G34</f>
        <v>657319.86646</v>
      </c>
      <c r="H6" s="196">
        <v>142471</v>
      </c>
      <c r="I6" s="218">
        <v>799790.88586</v>
      </c>
    </row>
    <row r="7" ht="21.95" customHeight="1" spans="1:9">
      <c r="A7" s="197" t="s">
        <v>14</v>
      </c>
      <c r="B7" s="195">
        <f>+B8+B25</f>
        <v>256000</v>
      </c>
      <c r="C7" s="195">
        <f>+C8+C25</f>
        <v>24000</v>
      </c>
      <c r="D7" s="195">
        <f>+D8+D25</f>
        <v>280000</v>
      </c>
      <c r="E7" s="198" t="s">
        <v>15</v>
      </c>
      <c r="F7" s="198"/>
      <c r="G7" s="196">
        <f>SUM(G8:G33)</f>
        <v>579338.86646</v>
      </c>
      <c r="H7" s="196">
        <v>50077</v>
      </c>
      <c r="I7" s="218">
        <v>629415.88586</v>
      </c>
    </row>
    <row r="8" ht="21.95" customHeight="1" spans="1:9">
      <c r="A8" s="199" t="s">
        <v>16</v>
      </c>
      <c r="B8" s="200">
        <f>SUM(B9:B24)</f>
        <v>120000</v>
      </c>
      <c r="C8" s="200">
        <f>SUM(C9:C24)</f>
        <v>15000</v>
      </c>
      <c r="D8" s="200">
        <f>SUM(D9:D24)</f>
        <v>135000</v>
      </c>
      <c r="E8" s="201">
        <v>201</v>
      </c>
      <c r="F8" s="202" t="s">
        <v>17</v>
      </c>
      <c r="G8" s="203">
        <v>43474.063472</v>
      </c>
      <c r="H8" s="203">
        <v>6778</v>
      </c>
      <c r="I8" s="219">
        <v>50252.063472</v>
      </c>
    </row>
    <row r="9" ht="21.95" customHeight="1" spans="1:9">
      <c r="A9" s="199" t="s">
        <v>18</v>
      </c>
      <c r="B9" s="200">
        <v>52400</v>
      </c>
      <c r="C9" s="200">
        <v>-4700</v>
      </c>
      <c r="D9" s="200">
        <f>B9+C9</f>
        <v>47700</v>
      </c>
      <c r="E9" s="201">
        <v>202</v>
      </c>
      <c r="F9" s="202" t="s">
        <v>19</v>
      </c>
      <c r="G9" s="203"/>
      <c r="H9" s="203">
        <v>0</v>
      </c>
      <c r="I9" s="219">
        <v>0</v>
      </c>
    </row>
    <row r="10" ht="21.95" customHeight="1" spans="1:9">
      <c r="A10" s="199" t="s">
        <v>20</v>
      </c>
      <c r="B10" s="200">
        <v>16600</v>
      </c>
      <c r="C10" s="200"/>
      <c r="D10" s="200">
        <f t="shared" ref="D10:D24" si="0">B10+C10</f>
        <v>16600</v>
      </c>
      <c r="E10" s="201">
        <v>203</v>
      </c>
      <c r="F10" s="202" t="s">
        <v>21</v>
      </c>
      <c r="G10" s="203">
        <v>511.381748</v>
      </c>
      <c r="H10" s="203">
        <v>0</v>
      </c>
      <c r="I10" s="219">
        <v>511.381748</v>
      </c>
    </row>
    <row r="11" ht="21.95" customHeight="1" spans="1:9">
      <c r="A11" s="199" t="s">
        <v>22</v>
      </c>
      <c r="B11" s="200"/>
      <c r="C11" s="200"/>
      <c r="D11" s="200">
        <f t="shared" si="0"/>
        <v>0</v>
      </c>
      <c r="E11" s="201">
        <v>204</v>
      </c>
      <c r="F11" s="202" t="s">
        <v>23</v>
      </c>
      <c r="G11" s="203">
        <v>20301.224801</v>
      </c>
      <c r="H11" s="203">
        <v>2210</v>
      </c>
      <c r="I11" s="219">
        <v>22511.224801</v>
      </c>
    </row>
    <row r="12" ht="21.95" customHeight="1" spans="1:9">
      <c r="A12" s="199" t="s">
        <v>24</v>
      </c>
      <c r="B12" s="200">
        <v>4000</v>
      </c>
      <c r="C12" s="200"/>
      <c r="D12" s="200">
        <f t="shared" si="0"/>
        <v>4000</v>
      </c>
      <c r="E12" s="201">
        <v>205</v>
      </c>
      <c r="F12" s="202" t="s">
        <v>25</v>
      </c>
      <c r="G12" s="203">
        <v>126601.520727</v>
      </c>
      <c r="H12" s="203">
        <v>20687</v>
      </c>
      <c r="I12" s="219">
        <v>147288.520727</v>
      </c>
    </row>
    <row r="13" ht="21.95" customHeight="1" spans="1:9">
      <c r="A13" s="199" t="s">
        <v>27</v>
      </c>
      <c r="B13" s="204">
        <v>8000</v>
      </c>
      <c r="C13" s="204"/>
      <c r="D13" s="204">
        <f t="shared" si="0"/>
        <v>8000</v>
      </c>
      <c r="E13" s="201">
        <v>206</v>
      </c>
      <c r="F13" s="202" t="s">
        <v>28</v>
      </c>
      <c r="G13" s="203">
        <v>520.405702</v>
      </c>
      <c r="H13" s="203">
        <v>2809</v>
      </c>
      <c r="I13" s="219">
        <v>3329.405702</v>
      </c>
    </row>
    <row r="14" ht="21.95" customHeight="1" spans="1:9">
      <c r="A14" s="199" t="s">
        <v>30</v>
      </c>
      <c r="B14" s="204">
        <v>8600</v>
      </c>
      <c r="C14" s="204"/>
      <c r="D14" s="204">
        <f t="shared" si="0"/>
        <v>8600</v>
      </c>
      <c r="E14" s="201">
        <v>207</v>
      </c>
      <c r="F14" s="205" t="s">
        <v>31</v>
      </c>
      <c r="G14" s="162">
        <v>7947.495112</v>
      </c>
      <c r="H14" s="203">
        <v>5768</v>
      </c>
      <c r="I14" s="219">
        <v>13715.495112</v>
      </c>
    </row>
    <row r="15" ht="21.95" customHeight="1" spans="1:9">
      <c r="A15" s="199" t="s">
        <v>33</v>
      </c>
      <c r="B15" s="204">
        <v>5800</v>
      </c>
      <c r="C15" s="204"/>
      <c r="D15" s="204">
        <f t="shared" si="0"/>
        <v>5800</v>
      </c>
      <c r="E15" s="201">
        <v>208</v>
      </c>
      <c r="F15" s="205" t="s">
        <v>34</v>
      </c>
      <c r="G15" s="162">
        <v>110540.297918</v>
      </c>
      <c r="H15" s="203">
        <v>-31432</v>
      </c>
      <c r="I15" s="219">
        <v>79108.297918</v>
      </c>
    </row>
    <row r="16" ht="21.95" customHeight="1" spans="1:9">
      <c r="A16" s="199" t="s">
        <v>35</v>
      </c>
      <c r="B16" s="204">
        <v>1200</v>
      </c>
      <c r="C16" s="204"/>
      <c r="D16" s="204">
        <f t="shared" si="0"/>
        <v>1200</v>
      </c>
      <c r="E16" s="201">
        <v>210</v>
      </c>
      <c r="F16" s="202" t="s">
        <v>36</v>
      </c>
      <c r="G16" s="203">
        <v>44222.327584</v>
      </c>
      <c r="H16" s="203">
        <v>17303</v>
      </c>
      <c r="I16" s="219">
        <v>61525.327584</v>
      </c>
    </row>
    <row r="17" ht="21.95" customHeight="1" spans="1:9">
      <c r="A17" s="199" t="s">
        <v>37</v>
      </c>
      <c r="B17" s="204">
        <v>4700</v>
      </c>
      <c r="C17" s="204">
        <v>15100</v>
      </c>
      <c r="D17" s="204">
        <f t="shared" si="0"/>
        <v>19800</v>
      </c>
      <c r="E17" s="201">
        <v>211</v>
      </c>
      <c r="F17" s="202" t="s">
        <v>38</v>
      </c>
      <c r="G17" s="203">
        <v>16333.626882</v>
      </c>
      <c r="H17" s="203">
        <v>7442</v>
      </c>
      <c r="I17" s="219">
        <v>23775.626882</v>
      </c>
    </row>
    <row r="18" ht="21.95" customHeight="1" spans="1:9">
      <c r="A18" s="199" t="s">
        <v>39</v>
      </c>
      <c r="B18" s="204">
        <v>4000</v>
      </c>
      <c r="C18" s="204">
        <v>3200</v>
      </c>
      <c r="D18" s="204">
        <f t="shared" si="0"/>
        <v>7200</v>
      </c>
      <c r="E18" s="201">
        <v>212</v>
      </c>
      <c r="F18" s="202" t="s">
        <v>40</v>
      </c>
      <c r="G18" s="203">
        <v>9837.582231</v>
      </c>
      <c r="H18" s="203">
        <v>9435</v>
      </c>
      <c r="I18" s="219">
        <v>19272.582231</v>
      </c>
    </row>
    <row r="19" ht="21.95" customHeight="1" spans="1:9">
      <c r="A19" s="199" t="s">
        <v>41</v>
      </c>
      <c r="B19" s="200"/>
      <c r="C19" s="200"/>
      <c r="D19" s="200">
        <f t="shared" si="0"/>
        <v>0</v>
      </c>
      <c r="E19" s="201">
        <v>213</v>
      </c>
      <c r="F19" s="202" t="s">
        <v>42</v>
      </c>
      <c r="G19" s="203">
        <v>79308.719541</v>
      </c>
      <c r="H19" s="203">
        <v>22426</v>
      </c>
      <c r="I19" s="219">
        <v>101734.719541</v>
      </c>
    </row>
    <row r="20" ht="21.95" customHeight="1" spans="1:9">
      <c r="A20" s="199" t="s">
        <v>43</v>
      </c>
      <c r="B20" s="204">
        <v>4200</v>
      </c>
      <c r="C20" s="204">
        <v>1400</v>
      </c>
      <c r="D20" s="204">
        <f t="shared" si="0"/>
        <v>5600</v>
      </c>
      <c r="E20" s="201">
        <v>214</v>
      </c>
      <c r="F20" s="202" t="s">
        <v>44</v>
      </c>
      <c r="G20" s="203">
        <v>20557.297854</v>
      </c>
      <c r="H20" s="203">
        <v>1676</v>
      </c>
      <c r="I20" s="219">
        <v>22233.297854</v>
      </c>
    </row>
    <row r="21" ht="21.95" customHeight="1" spans="1:9">
      <c r="A21" s="199" t="s">
        <v>45</v>
      </c>
      <c r="B21" s="204">
        <v>7000</v>
      </c>
      <c r="C21" s="204"/>
      <c r="D21" s="204">
        <f t="shared" si="0"/>
        <v>7000</v>
      </c>
      <c r="E21" s="201">
        <v>215</v>
      </c>
      <c r="F21" s="205" t="s">
        <v>46</v>
      </c>
      <c r="G21" s="206">
        <v>197</v>
      </c>
      <c r="H21" s="203">
        <v>423</v>
      </c>
      <c r="I21" s="219">
        <v>620</v>
      </c>
    </row>
    <row r="22" ht="21.95" customHeight="1" spans="1:9">
      <c r="A22" s="199" t="s">
        <v>47</v>
      </c>
      <c r="B22" s="204">
        <v>1700</v>
      </c>
      <c r="C22" s="204"/>
      <c r="D22" s="204">
        <f t="shared" si="0"/>
        <v>1700</v>
      </c>
      <c r="E22" s="201">
        <v>216</v>
      </c>
      <c r="F22" s="205" t="s">
        <v>48</v>
      </c>
      <c r="G22" s="206">
        <v>1722.539984</v>
      </c>
      <c r="H22" s="203">
        <v>703</v>
      </c>
      <c r="I22" s="219">
        <v>2425.539984</v>
      </c>
    </row>
    <row r="23" ht="21.95" customHeight="1" spans="1:9">
      <c r="A23" s="199" t="s">
        <v>49</v>
      </c>
      <c r="B23" s="204">
        <v>1800</v>
      </c>
      <c r="C23" s="204"/>
      <c r="D23" s="204">
        <f t="shared" si="0"/>
        <v>1800</v>
      </c>
      <c r="E23" s="201">
        <v>217</v>
      </c>
      <c r="F23" s="205" t="s">
        <v>50</v>
      </c>
      <c r="G23" s="206"/>
      <c r="H23" s="203">
        <v>1000</v>
      </c>
      <c r="I23" s="219">
        <v>1000</v>
      </c>
    </row>
    <row r="24" ht="21.95" customHeight="1" spans="1:9">
      <c r="A24" s="199" t="s">
        <v>51</v>
      </c>
      <c r="B24" s="204"/>
      <c r="C24" s="204"/>
      <c r="D24" s="204">
        <f t="shared" si="0"/>
        <v>0</v>
      </c>
      <c r="E24" s="201">
        <v>219</v>
      </c>
      <c r="F24" s="202" t="s">
        <v>52</v>
      </c>
      <c r="G24" s="203"/>
      <c r="H24" s="203">
        <v>0</v>
      </c>
      <c r="I24" s="219">
        <v>0</v>
      </c>
    </row>
    <row r="25" ht="21.95" customHeight="1" spans="1:9">
      <c r="A25" s="199" t="s">
        <v>53</v>
      </c>
      <c r="B25" s="200">
        <f>SUM(B26:B33)</f>
        <v>136000</v>
      </c>
      <c r="C25" s="200">
        <f>SUM(C26:C33)</f>
        <v>9000</v>
      </c>
      <c r="D25" s="200">
        <f>SUM(D26:D33)</f>
        <v>145000</v>
      </c>
      <c r="E25" s="201">
        <v>220</v>
      </c>
      <c r="F25" s="202" t="s">
        <v>54</v>
      </c>
      <c r="G25" s="203">
        <v>12859.497671</v>
      </c>
      <c r="H25" s="203">
        <v>10322</v>
      </c>
      <c r="I25" s="219">
        <v>23181.497671</v>
      </c>
    </row>
    <row r="26" ht="21.95" customHeight="1" spans="1:9">
      <c r="A26" s="199" t="s">
        <v>55</v>
      </c>
      <c r="B26" s="200">
        <v>3390</v>
      </c>
      <c r="C26" s="200"/>
      <c r="D26" s="200">
        <f>B26+C26</f>
        <v>3390</v>
      </c>
      <c r="E26" s="201">
        <v>221</v>
      </c>
      <c r="F26" s="202" t="s">
        <v>56</v>
      </c>
      <c r="G26" s="203">
        <v>25976.205537</v>
      </c>
      <c r="H26" s="203">
        <v>-2517</v>
      </c>
      <c r="I26" s="219">
        <v>23459.205537</v>
      </c>
    </row>
    <row r="27" ht="21.95" customHeight="1" spans="1:9">
      <c r="A27" s="199" t="s">
        <v>57</v>
      </c>
      <c r="B27" s="200">
        <v>3873</v>
      </c>
      <c r="C27" s="200"/>
      <c r="D27" s="200">
        <f t="shared" ref="D27:D33" si="1">B27+C27</f>
        <v>3873</v>
      </c>
      <c r="E27" s="201">
        <v>222</v>
      </c>
      <c r="F27" s="202" t="s">
        <v>58</v>
      </c>
      <c r="G27" s="203"/>
      <c r="H27" s="203">
        <v>0</v>
      </c>
      <c r="I27" s="219">
        <v>0</v>
      </c>
    </row>
    <row r="28" ht="21.95" customHeight="1" spans="1:9">
      <c r="A28" s="199" t="s">
        <v>59</v>
      </c>
      <c r="B28" s="200">
        <v>7955</v>
      </c>
      <c r="C28" s="200"/>
      <c r="D28" s="200">
        <f t="shared" si="1"/>
        <v>7955</v>
      </c>
      <c r="E28" s="201">
        <v>224</v>
      </c>
      <c r="F28" s="202" t="s">
        <v>60</v>
      </c>
      <c r="G28" s="203">
        <v>3755.089556</v>
      </c>
      <c r="H28" s="203">
        <v>2517</v>
      </c>
      <c r="I28" s="219">
        <v>6272.089556</v>
      </c>
    </row>
    <row r="29" ht="21.95" customHeight="1" spans="1:9">
      <c r="A29" s="199" t="s">
        <v>61</v>
      </c>
      <c r="B29" s="200"/>
      <c r="C29" s="200"/>
      <c r="D29" s="200">
        <f t="shared" si="1"/>
        <v>0</v>
      </c>
      <c r="E29" s="201">
        <v>227</v>
      </c>
      <c r="F29" s="202" t="s">
        <v>62</v>
      </c>
      <c r="G29" s="203">
        <v>8122.5</v>
      </c>
      <c r="H29" s="203">
        <v>-1256</v>
      </c>
      <c r="I29" s="219">
        <v>6866.5</v>
      </c>
    </row>
    <row r="30" ht="21.95" customHeight="1" spans="1:9">
      <c r="A30" s="199" t="s">
        <v>63</v>
      </c>
      <c r="B30" s="200">
        <v>119382</v>
      </c>
      <c r="C30" s="200">
        <v>9000</v>
      </c>
      <c r="D30" s="200">
        <f t="shared" si="1"/>
        <v>128382</v>
      </c>
      <c r="E30" s="201">
        <v>229</v>
      </c>
      <c r="F30" s="202" t="s">
        <v>64</v>
      </c>
      <c r="G30" s="203">
        <v>24423.9806</v>
      </c>
      <c r="H30" s="203">
        <v>-24424</v>
      </c>
      <c r="I30" s="219">
        <v>0</v>
      </c>
    </row>
    <row r="31" ht="21.95" customHeight="1" spans="1:9">
      <c r="A31" s="199" t="s">
        <v>65</v>
      </c>
      <c r="B31" s="200"/>
      <c r="C31" s="200"/>
      <c r="D31" s="200">
        <f t="shared" si="1"/>
        <v>0</v>
      </c>
      <c r="E31" s="176">
        <v>231</v>
      </c>
      <c r="F31" s="176" t="s">
        <v>66</v>
      </c>
      <c r="G31" s="203">
        <v>3093.146402</v>
      </c>
      <c r="H31" s="203">
        <v>-3093</v>
      </c>
      <c r="I31" s="219">
        <v>0.146401999999853</v>
      </c>
    </row>
    <row r="32" ht="21.95" customHeight="1" spans="1:9">
      <c r="A32" s="199" t="s">
        <v>67</v>
      </c>
      <c r="B32" s="200">
        <v>1100</v>
      </c>
      <c r="C32" s="200"/>
      <c r="D32" s="200">
        <f t="shared" si="1"/>
        <v>1100</v>
      </c>
      <c r="E32" s="201">
        <v>232</v>
      </c>
      <c r="F32" s="202" t="s">
        <v>68</v>
      </c>
      <c r="G32" s="203">
        <v>19029.511638</v>
      </c>
      <c r="H32" s="203">
        <v>1300</v>
      </c>
      <c r="I32" s="219">
        <v>20329.511638</v>
      </c>
    </row>
    <row r="33" ht="21.95" customHeight="1" spans="1:9">
      <c r="A33" s="199" t="s">
        <v>69</v>
      </c>
      <c r="B33" s="200">
        <v>300</v>
      </c>
      <c r="C33" s="200"/>
      <c r="D33" s="200">
        <f t="shared" si="1"/>
        <v>300</v>
      </c>
      <c r="E33" s="201">
        <v>233</v>
      </c>
      <c r="F33" s="202" t="s">
        <v>70</v>
      </c>
      <c r="G33" s="203">
        <v>3.4515</v>
      </c>
      <c r="H33" s="203">
        <v>0</v>
      </c>
      <c r="I33" s="219">
        <v>3.4515</v>
      </c>
    </row>
    <row r="34" ht="21.95" customHeight="1" spans="1:9">
      <c r="A34" s="197" t="s">
        <v>71</v>
      </c>
      <c r="B34" s="195">
        <f>B35+B36+B39+B40+B43</f>
        <v>401319.75</v>
      </c>
      <c r="C34" s="195">
        <f>C35+C36+C39+C40+C43</f>
        <v>118471</v>
      </c>
      <c r="D34" s="195">
        <f>D35+D36+D39+D40+D43</f>
        <v>519790.75</v>
      </c>
      <c r="E34" s="198" t="s">
        <v>72</v>
      </c>
      <c r="F34" s="198"/>
      <c r="G34" s="196">
        <f>G35+G36+G37+G38+G41</f>
        <v>77981</v>
      </c>
      <c r="H34" s="196">
        <v>92394</v>
      </c>
      <c r="I34" s="218">
        <v>170375</v>
      </c>
    </row>
    <row r="35" ht="21.95" customHeight="1" spans="1:9">
      <c r="A35" s="207" t="s">
        <v>73</v>
      </c>
      <c r="B35" s="200">
        <v>288416.75</v>
      </c>
      <c r="C35" s="200">
        <v>80638</v>
      </c>
      <c r="D35" s="200">
        <f>B35+C35</f>
        <v>369054.75</v>
      </c>
      <c r="E35" s="208" t="s">
        <v>74</v>
      </c>
      <c r="F35" s="209"/>
      <c r="G35" s="210">
        <v>24814</v>
      </c>
      <c r="H35" s="210">
        <v>8000</v>
      </c>
      <c r="I35" s="219">
        <v>32814</v>
      </c>
    </row>
    <row r="36" ht="21.95" customHeight="1" spans="1:9">
      <c r="A36" s="207" t="s">
        <v>75</v>
      </c>
      <c r="B36" s="200">
        <f>B37+B38</f>
        <v>76400</v>
      </c>
      <c r="C36" s="200">
        <f>C37+C38</f>
        <v>-56000</v>
      </c>
      <c r="D36" s="200">
        <f>D37+D38</f>
        <v>20400</v>
      </c>
      <c r="E36" s="208" t="s">
        <v>76</v>
      </c>
      <c r="F36" s="208"/>
      <c r="G36" s="211">
        <v>53167</v>
      </c>
      <c r="H36" s="210">
        <v>34394</v>
      </c>
      <c r="I36" s="219">
        <v>87561</v>
      </c>
    </row>
    <row r="37" ht="21.95" customHeight="1" spans="1:9">
      <c r="A37" s="207" t="s">
        <v>77</v>
      </c>
      <c r="B37" s="200">
        <v>76000</v>
      </c>
      <c r="C37" s="200">
        <v>-56000</v>
      </c>
      <c r="D37" s="200">
        <f>SUM(B37:C37)</f>
        <v>20000</v>
      </c>
      <c r="E37" s="208" t="s">
        <v>78</v>
      </c>
      <c r="F37" s="208"/>
      <c r="G37" s="203"/>
      <c r="H37" s="210">
        <v>0</v>
      </c>
      <c r="I37" s="219">
        <v>0</v>
      </c>
    </row>
    <row r="38" ht="21.95" customHeight="1" spans="1:9">
      <c r="A38" s="207" t="s">
        <v>79</v>
      </c>
      <c r="B38" s="200">
        <v>400</v>
      </c>
      <c r="C38" s="200"/>
      <c r="D38" s="200">
        <f>SUM(B38:C38)</f>
        <v>400</v>
      </c>
      <c r="E38" s="212" t="s">
        <v>80</v>
      </c>
      <c r="F38" s="208"/>
      <c r="G38" s="203">
        <f>G39+G40</f>
        <v>0</v>
      </c>
      <c r="H38" s="210">
        <v>50000</v>
      </c>
      <c r="I38" s="219">
        <v>50000</v>
      </c>
    </row>
    <row r="39" ht="21.95" customHeight="1" spans="1:9">
      <c r="A39" s="207" t="s">
        <v>81</v>
      </c>
      <c r="B39" s="200">
        <f>2835+6</f>
        <v>2841</v>
      </c>
      <c r="C39" s="200"/>
      <c r="D39" s="200">
        <f>B39+C39</f>
        <v>2841</v>
      </c>
      <c r="E39" s="212" t="s">
        <v>82</v>
      </c>
      <c r="F39" s="213"/>
      <c r="G39" s="203"/>
      <c r="H39" s="210">
        <v>50000</v>
      </c>
      <c r="I39" s="219">
        <v>50000</v>
      </c>
    </row>
    <row r="40" ht="21.95" customHeight="1" spans="1:9">
      <c r="A40" s="212" t="s">
        <v>83</v>
      </c>
      <c r="B40" s="214">
        <f>B41+B42</f>
        <v>0</v>
      </c>
      <c r="C40" s="214">
        <f>C41+C42</f>
        <v>97600</v>
      </c>
      <c r="D40" s="214">
        <f>B40+C40</f>
        <v>97600</v>
      </c>
      <c r="E40" s="176" t="s">
        <v>84</v>
      </c>
      <c r="G40" s="203"/>
      <c r="H40" s="203">
        <v>0</v>
      </c>
      <c r="I40" s="219">
        <v>0</v>
      </c>
    </row>
    <row r="41" ht="21.95" customHeight="1" spans="1:9">
      <c r="A41" s="212" t="s">
        <v>85</v>
      </c>
      <c r="B41" s="214"/>
      <c r="C41" s="214">
        <v>47600</v>
      </c>
      <c r="D41" s="214">
        <f>B41+C41</f>
        <v>47600</v>
      </c>
      <c r="E41" s="201" t="s">
        <v>86</v>
      </c>
      <c r="F41" s="202" t="s">
        <v>87</v>
      </c>
      <c r="G41" s="203"/>
      <c r="H41" s="203"/>
      <c r="I41" s="219"/>
    </row>
    <row r="42" ht="21.95" customHeight="1" spans="1:9">
      <c r="A42" s="212" t="s">
        <v>88</v>
      </c>
      <c r="B42" s="214"/>
      <c r="C42" s="214">
        <v>50000</v>
      </c>
      <c r="D42" s="214">
        <f>B42+C42</f>
        <v>50000</v>
      </c>
      <c r="G42" s="203"/>
      <c r="H42" s="203"/>
      <c r="I42" s="219"/>
    </row>
    <row r="43" ht="21.95" customHeight="1" spans="1:9">
      <c r="A43" s="207" t="s">
        <v>89</v>
      </c>
      <c r="B43" s="200">
        <f>33668-6</f>
        <v>33662</v>
      </c>
      <c r="C43" s="200">
        <v>-3767</v>
      </c>
      <c r="D43" s="200">
        <f>B43+C43</f>
        <v>29895</v>
      </c>
      <c r="E43" s="201"/>
      <c r="F43" s="202"/>
      <c r="G43" s="203"/>
      <c r="H43" s="203"/>
      <c r="I43" s="219"/>
    </row>
    <row r="44" ht="21.95" customHeight="1" spans="1:9">
      <c r="A44" s="215"/>
      <c r="B44" s="214"/>
      <c r="C44" s="214"/>
      <c r="D44" s="214"/>
      <c r="E44" s="216"/>
      <c r="F44" s="217"/>
      <c r="G44" s="203"/>
      <c r="H44" s="203"/>
      <c r="I44" s="219"/>
    </row>
  </sheetData>
  <protectedRanges>
    <protectedRange sqref="C9 B26:C33 B9:B24 C11:C24" name="区域1_4"/>
    <protectedRange sqref="B25:D25" name="区域1_3_1"/>
  </protectedRanges>
  <mergeCells count="15">
    <mergeCell ref="A1:E1"/>
    <mergeCell ref="G1:I1"/>
    <mergeCell ref="A2:I2"/>
    <mergeCell ref="G3:I3"/>
    <mergeCell ref="E6:F6"/>
    <mergeCell ref="E7:F7"/>
    <mergeCell ref="E34:F34"/>
    <mergeCell ref="A4:A5"/>
    <mergeCell ref="B4:B5"/>
    <mergeCell ref="C4:C5"/>
    <mergeCell ref="D4:D5"/>
    <mergeCell ref="G4:G5"/>
    <mergeCell ref="H4:H5"/>
    <mergeCell ref="I4:I5"/>
    <mergeCell ref="E4:F5"/>
  </mergeCells>
  <printOptions horizontalCentered="1"/>
  <pageMargins left="0.236220472440945" right="0.236220472440945" top="0.748031496062992" bottom="0.748031496062992" header="0.31496062992126" footer="0.31496062992126"/>
  <pageSetup paperSize="9" scale="91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05"/>
  <sheetViews>
    <sheetView workbookViewId="0">
      <pane ySplit="5" topLeftCell="A36" activePane="bottomLeft" state="frozen"/>
      <selection/>
      <selection pane="bottomLeft" activeCell="E48" sqref="E48"/>
    </sheetView>
  </sheetViews>
  <sheetFormatPr defaultColWidth="21.5" defaultRowHeight="14.25"/>
  <cols>
    <col min="1" max="1" width="17.875" style="142" customWidth="1"/>
    <col min="2" max="2" width="39.25" style="142" customWidth="1"/>
    <col min="3" max="3" width="14.75" style="143" customWidth="1"/>
    <col min="4" max="4" width="18.125" style="143" customWidth="1"/>
    <col min="5" max="5" width="17" style="143" customWidth="1"/>
    <col min="6" max="6" width="17.125" style="144" hidden="1" customWidth="1"/>
    <col min="7" max="7" width="21.5" style="142" hidden="1" customWidth="1"/>
    <col min="8" max="8" width="21.5" style="142" customWidth="1"/>
    <col min="9" max="16384" width="21.5" style="142"/>
  </cols>
  <sheetData>
    <row r="1" s="138" customFormat="1" ht="23.25" customHeight="1" spans="1:6">
      <c r="A1" s="145" t="s">
        <v>142</v>
      </c>
      <c r="B1" s="145"/>
      <c r="C1" s="145"/>
      <c r="D1" s="146"/>
      <c r="E1" s="146"/>
      <c r="F1" s="147"/>
    </row>
    <row r="2" s="139" customFormat="1" ht="35.25" customHeight="1" spans="1:6">
      <c r="A2" s="148" t="s">
        <v>143</v>
      </c>
      <c r="B2" s="148"/>
      <c r="C2" s="148"/>
      <c r="D2" s="148"/>
      <c r="E2" s="148"/>
      <c r="F2" s="149"/>
    </row>
    <row r="3" spans="4:7">
      <c r="D3" s="150"/>
      <c r="E3" s="151" t="s">
        <v>2</v>
      </c>
      <c r="F3" s="151"/>
      <c r="G3" s="151"/>
    </row>
    <row r="4" ht="30.75" customHeight="1" spans="1:6">
      <c r="A4" s="152" t="s">
        <v>144</v>
      </c>
      <c r="B4" s="152"/>
      <c r="C4" s="153" t="s">
        <v>145</v>
      </c>
      <c r="D4" s="154" t="s">
        <v>5</v>
      </c>
      <c r="E4" s="153" t="s">
        <v>6</v>
      </c>
      <c r="F4" s="144" t="s">
        <v>146</v>
      </c>
    </row>
    <row r="5" ht="32.25" customHeight="1" spans="1:6">
      <c r="A5" s="155" t="s">
        <v>15</v>
      </c>
      <c r="B5" s="155"/>
      <c r="C5" s="156">
        <f>C6+C103+C108+C121+C144+C158+C184+C259+C299+C333+C348+C408+C425+C436+C448+C460+C469+C492+C493+C496+C500+C504+C445</f>
        <v>579338.86646</v>
      </c>
      <c r="D5" s="157">
        <f>D6+D103+D108+D121+D144+D158+D184+D259+D299+D333+D348+D408+D425+D436+D448+D460+D469+D492+D493+D496+D500+D504+D445</f>
        <v>50077</v>
      </c>
      <c r="E5" s="156">
        <f>E6+E103+E108+E121+E144+E158+E184+E259+E299+E333+E348+E408+E425+E436+E448+E460+E469+E492+E493+E496+E500+E504+E445</f>
        <v>629415.88586</v>
      </c>
      <c r="F5" s="158">
        <f>F6+F103+F108+F121+F144+F158+F184+F259+F299+F333+F348+F408+F425+F436+F448+F460+F469+F492+F493+F496+F500+F504+F445</f>
        <v>616719</v>
      </c>
    </row>
    <row r="6" spans="1:7">
      <c r="A6" s="159">
        <v>201</v>
      </c>
      <c r="B6" s="159" t="s">
        <v>17</v>
      </c>
      <c r="C6" s="160">
        <v>43474.063472</v>
      </c>
      <c r="D6" s="161">
        <f>8000-1222</f>
        <v>6778</v>
      </c>
      <c r="E6" s="162">
        <f>C6+D6</f>
        <v>50252.063472</v>
      </c>
      <c r="F6" s="163">
        <v>42121</v>
      </c>
      <c r="G6" s="142">
        <f>E6-F6</f>
        <v>8131.063472</v>
      </c>
    </row>
    <row r="7" spans="1:7">
      <c r="A7" s="164">
        <v>20101</v>
      </c>
      <c r="B7" s="164" t="s">
        <v>147</v>
      </c>
      <c r="C7" s="160">
        <v>1022.929848</v>
      </c>
      <c r="D7" s="161"/>
      <c r="E7" s="162">
        <f t="shared" ref="E7:E70" si="0">C7+D7</f>
        <v>1022.929848</v>
      </c>
      <c r="F7" s="144">
        <v>1024</v>
      </c>
      <c r="G7" s="142">
        <f t="shared" ref="G7:G69" si="1">E7-F7</f>
        <v>-1.07015200000001</v>
      </c>
    </row>
    <row r="8" customHeight="1" spans="1:7">
      <c r="A8" s="165">
        <v>2010101</v>
      </c>
      <c r="B8" s="165" t="s">
        <v>148</v>
      </c>
      <c r="C8" s="160">
        <v>771.341848</v>
      </c>
      <c r="D8" s="161"/>
      <c r="E8" s="162">
        <f t="shared" si="0"/>
        <v>771.341848</v>
      </c>
      <c r="F8" s="144">
        <v>884</v>
      </c>
      <c r="G8" s="142">
        <f t="shared" si="1"/>
        <v>-112.658152</v>
      </c>
    </row>
    <row r="9" customHeight="1" spans="1:7">
      <c r="A9" s="165">
        <v>2010104</v>
      </c>
      <c r="B9" s="165" t="s">
        <v>149</v>
      </c>
      <c r="C9" s="160">
        <v>130</v>
      </c>
      <c r="D9" s="161"/>
      <c r="E9" s="162">
        <f t="shared" si="0"/>
        <v>130</v>
      </c>
      <c r="F9" s="144">
        <v>71</v>
      </c>
      <c r="G9" s="142">
        <f t="shared" si="1"/>
        <v>59</v>
      </c>
    </row>
    <row r="10" customHeight="1" spans="1:7">
      <c r="A10" s="165">
        <v>2010108</v>
      </c>
      <c r="B10" s="165" t="s">
        <v>150</v>
      </c>
      <c r="C10" s="160">
        <v>60</v>
      </c>
      <c r="D10" s="161"/>
      <c r="E10" s="162">
        <f t="shared" si="0"/>
        <v>60</v>
      </c>
      <c r="F10" s="144">
        <v>0</v>
      </c>
      <c r="G10" s="142">
        <f t="shared" si="1"/>
        <v>60</v>
      </c>
    </row>
    <row r="11" customHeight="1" spans="1:7">
      <c r="A11" s="165">
        <v>2010150</v>
      </c>
      <c r="B11" s="165" t="s">
        <v>151</v>
      </c>
      <c r="C11" s="160">
        <v>43.908</v>
      </c>
      <c r="D11" s="161"/>
      <c r="E11" s="162">
        <f t="shared" si="0"/>
        <v>43.908</v>
      </c>
      <c r="F11" s="144">
        <v>45</v>
      </c>
      <c r="G11" s="142">
        <f t="shared" si="1"/>
        <v>-1.092</v>
      </c>
    </row>
    <row r="12" customHeight="1" spans="1:7">
      <c r="A12" s="165">
        <v>2010199</v>
      </c>
      <c r="B12" s="165" t="s">
        <v>152</v>
      </c>
      <c r="C12" s="160">
        <v>17.68</v>
      </c>
      <c r="D12" s="161"/>
      <c r="E12" s="162">
        <f t="shared" si="0"/>
        <v>17.68</v>
      </c>
      <c r="F12" s="144">
        <v>24</v>
      </c>
      <c r="G12" s="142">
        <f t="shared" si="1"/>
        <v>-6.32</v>
      </c>
    </row>
    <row r="13" spans="1:7">
      <c r="A13" s="164">
        <v>20102</v>
      </c>
      <c r="B13" s="164" t="s">
        <v>153</v>
      </c>
      <c r="C13" s="160">
        <v>887.561734</v>
      </c>
      <c r="D13" s="161"/>
      <c r="E13" s="162">
        <f t="shared" si="0"/>
        <v>887.561734</v>
      </c>
      <c r="F13" s="142">
        <v>955</v>
      </c>
      <c r="G13" s="142">
        <f t="shared" si="1"/>
        <v>-67.438266</v>
      </c>
    </row>
    <row r="14" customHeight="1" spans="1:7">
      <c r="A14" s="165">
        <v>2010201</v>
      </c>
      <c r="B14" s="165" t="s">
        <v>148</v>
      </c>
      <c r="C14" s="160">
        <v>695.72622</v>
      </c>
      <c r="D14" s="161"/>
      <c r="E14" s="162">
        <f t="shared" si="0"/>
        <v>695.72622</v>
      </c>
      <c r="F14" s="144">
        <v>800</v>
      </c>
      <c r="G14" s="142">
        <f t="shared" si="1"/>
        <v>-104.27378</v>
      </c>
    </row>
    <row r="15" customHeight="1" spans="1:7">
      <c r="A15" s="165">
        <v>2010204</v>
      </c>
      <c r="B15" s="165" t="s">
        <v>154</v>
      </c>
      <c r="C15" s="160">
        <v>50</v>
      </c>
      <c r="D15" s="161"/>
      <c r="E15" s="162">
        <f t="shared" si="0"/>
        <v>50</v>
      </c>
      <c r="F15" s="144">
        <v>48</v>
      </c>
      <c r="G15" s="142">
        <f t="shared" si="1"/>
        <v>2</v>
      </c>
    </row>
    <row r="16" customHeight="1" spans="1:7">
      <c r="A16" s="165">
        <v>2010205</v>
      </c>
      <c r="B16" s="165" t="s">
        <v>155</v>
      </c>
      <c r="C16" s="160">
        <v>49</v>
      </c>
      <c r="D16" s="161"/>
      <c r="E16" s="162">
        <f t="shared" si="0"/>
        <v>49</v>
      </c>
      <c r="F16" s="144">
        <v>29</v>
      </c>
      <c r="G16" s="142">
        <f t="shared" si="1"/>
        <v>20</v>
      </c>
    </row>
    <row r="17" customHeight="1" spans="1:7">
      <c r="A17" s="165">
        <v>2010250</v>
      </c>
      <c r="B17" s="165" t="s">
        <v>151</v>
      </c>
      <c r="C17" s="160">
        <v>56.835514</v>
      </c>
      <c r="D17" s="161"/>
      <c r="E17" s="162">
        <f t="shared" si="0"/>
        <v>56.835514</v>
      </c>
      <c r="F17" s="144">
        <v>63</v>
      </c>
      <c r="G17" s="142">
        <f t="shared" si="1"/>
        <v>-6.164486</v>
      </c>
    </row>
    <row r="18" customHeight="1" spans="1:7">
      <c r="A18" s="165">
        <v>2010299</v>
      </c>
      <c r="B18" s="165" t="s">
        <v>156</v>
      </c>
      <c r="C18" s="160">
        <v>36</v>
      </c>
      <c r="D18" s="161"/>
      <c r="E18" s="162">
        <f t="shared" si="0"/>
        <v>36</v>
      </c>
      <c r="F18" s="144">
        <v>15</v>
      </c>
      <c r="G18" s="142">
        <f t="shared" si="1"/>
        <v>21</v>
      </c>
    </row>
    <row r="19" spans="1:7">
      <c r="A19" s="164">
        <v>20103</v>
      </c>
      <c r="B19" s="164" t="s">
        <v>157</v>
      </c>
      <c r="C19" s="160">
        <v>8323.423549</v>
      </c>
      <c r="D19" s="161">
        <v>2000</v>
      </c>
      <c r="E19" s="162">
        <f t="shared" si="0"/>
        <v>10323.423549</v>
      </c>
      <c r="F19" s="142">
        <v>8234</v>
      </c>
      <c r="G19" s="142">
        <f t="shared" si="1"/>
        <v>2089.423549</v>
      </c>
    </row>
    <row r="20" customHeight="1" spans="1:7">
      <c r="A20" s="165">
        <v>2010301</v>
      </c>
      <c r="B20" s="165" t="s">
        <v>148</v>
      </c>
      <c r="C20" s="160">
        <v>3836.171147</v>
      </c>
      <c r="D20" s="161">
        <v>2000</v>
      </c>
      <c r="E20" s="162">
        <f t="shared" si="0"/>
        <v>5836.171147</v>
      </c>
      <c r="F20" s="144">
        <v>4413</v>
      </c>
      <c r="G20" s="142">
        <f t="shared" si="1"/>
        <v>1423.171147</v>
      </c>
    </row>
    <row r="21" customHeight="1" spans="1:7">
      <c r="A21" s="165">
        <v>2010302</v>
      </c>
      <c r="B21" s="165" t="s">
        <v>158</v>
      </c>
      <c r="C21" s="160">
        <v>596.24352</v>
      </c>
      <c r="D21" s="161"/>
      <c r="E21" s="162">
        <f t="shared" si="0"/>
        <v>596.24352</v>
      </c>
      <c r="F21" s="144">
        <v>0</v>
      </c>
      <c r="G21" s="142">
        <f t="shared" si="1"/>
        <v>596.24352</v>
      </c>
    </row>
    <row r="22" customHeight="1" spans="1:7">
      <c r="A22" s="165">
        <v>2010306</v>
      </c>
      <c r="B22" s="165" t="s">
        <v>159</v>
      </c>
      <c r="C22" s="160">
        <v>300.798036</v>
      </c>
      <c r="D22" s="161"/>
      <c r="E22" s="162">
        <f t="shared" si="0"/>
        <v>300.798036</v>
      </c>
      <c r="F22" s="144">
        <v>621</v>
      </c>
      <c r="G22" s="142">
        <f t="shared" si="1"/>
        <v>-320.201964</v>
      </c>
    </row>
    <row r="23" customHeight="1" spans="1:7">
      <c r="A23" s="165">
        <v>2010308</v>
      </c>
      <c r="B23" s="165" t="s">
        <v>160</v>
      </c>
      <c r="C23" s="160">
        <v>461.39123</v>
      </c>
      <c r="D23" s="161"/>
      <c r="E23" s="162">
        <f t="shared" si="0"/>
        <v>461.39123</v>
      </c>
      <c r="F23" s="144">
        <v>451</v>
      </c>
      <c r="G23" s="142">
        <f t="shared" si="1"/>
        <v>10.39123</v>
      </c>
    </row>
    <row r="24" customHeight="1" spans="1:7">
      <c r="A24" s="165">
        <v>2010350</v>
      </c>
      <c r="B24" s="165" t="s">
        <v>151</v>
      </c>
      <c r="C24" s="160">
        <v>704.304854</v>
      </c>
      <c r="D24" s="161"/>
      <c r="E24" s="162">
        <f t="shared" si="0"/>
        <v>704.304854</v>
      </c>
      <c r="F24" s="144">
        <v>725</v>
      </c>
      <c r="G24" s="142">
        <f t="shared" si="1"/>
        <v>-20.695146</v>
      </c>
    </row>
    <row r="25" customHeight="1" spans="1:7">
      <c r="A25" s="165">
        <v>2010399</v>
      </c>
      <c r="B25" s="165" t="s">
        <v>161</v>
      </c>
      <c r="C25" s="160">
        <v>2424.514762</v>
      </c>
      <c r="D25" s="161"/>
      <c r="E25" s="162">
        <f t="shared" si="0"/>
        <v>2424.514762</v>
      </c>
      <c r="F25" s="144">
        <v>2024</v>
      </c>
      <c r="G25" s="142">
        <f t="shared" si="1"/>
        <v>400.514762</v>
      </c>
    </row>
    <row r="26" spans="1:7">
      <c r="A26" s="164">
        <v>20104</v>
      </c>
      <c r="B26" s="164" t="s">
        <v>162</v>
      </c>
      <c r="C26" s="160">
        <v>2353.416897</v>
      </c>
      <c r="D26" s="161"/>
      <c r="E26" s="162">
        <f t="shared" si="0"/>
        <v>2353.416897</v>
      </c>
      <c r="F26" s="142">
        <v>1877</v>
      </c>
      <c r="G26" s="142">
        <f t="shared" si="1"/>
        <v>476.416897</v>
      </c>
    </row>
    <row r="27" customHeight="1" spans="1:7">
      <c r="A27" s="165">
        <v>2010401</v>
      </c>
      <c r="B27" s="165" t="s">
        <v>148</v>
      </c>
      <c r="C27" s="160">
        <v>538.481987</v>
      </c>
      <c r="D27" s="161"/>
      <c r="E27" s="162">
        <f t="shared" si="0"/>
        <v>538.481987</v>
      </c>
      <c r="F27" s="144">
        <v>523</v>
      </c>
      <c r="G27" s="142">
        <f t="shared" si="1"/>
        <v>15.481987</v>
      </c>
    </row>
    <row r="28" customHeight="1" spans="1:7">
      <c r="A28" s="165">
        <v>2010406</v>
      </c>
      <c r="B28" s="165" t="s">
        <v>163</v>
      </c>
      <c r="C28" s="160">
        <v>45</v>
      </c>
      <c r="D28" s="161"/>
      <c r="E28" s="162">
        <f t="shared" si="0"/>
        <v>45</v>
      </c>
      <c r="F28" s="144">
        <v>0</v>
      </c>
      <c r="G28" s="142">
        <f t="shared" si="1"/>
        <v>45</v>
      </c>
    </row>
    <row r="29" customHeight="1" spans="1:7">
      <c r="A29" s="165">
        <v>2010450</v>
      </c>
      <c r="B29" s="165" t="s">
        <v>151</v>
      </c>
      <c r="C29" s="160">
        <v>201.90259</v>
      </c>
      <c r="D29" s="161"/>
      <c r="E29" s="162">
        <f t="shared" si="0"/>
        <v>201.90259</v>
      </c>
      <c r="F29" s="144">
        <v>263</v>
      </c>
      <c r="G29" s="142">
        <f t="shared" si="1"/>
        <v>-61.09741</v>
      </c>
    </row>
    <row r="30" customHeight="1" spans="1:7">
      <c r="A30" s="165">
        <v>2010499</v>
      </c>
      <c r="B30" s="165" t="s">
        <v>164</v>
      </c>
      <c r="C30" s="160">
        <v>1568.03232</v>
      </c>
      <c r="D30" s="161"/>
      <c r="E30" s="162">
        <f t="shared" si="0"/>
        <v>1568.03232</v>
      </c>
      <c r="F30" s="144">
        <v>1091</v>
      </c>
      <c r="G30" s="142">
        <f t="shared" si="1"/>
        <v>477.03232</v>
      </c>
    </row>
    <row r="31" spans="1:7">
      <c r="A31" s="164">
        <v>20105</v>
      </c>
      <c r="B31" s="164" t="s">
        <v>165</v>
      </c>
      <c r="C31" s="160">
        <v>714.533192</v>
      </c>
      <c r="D31" s="161"/>
      <c r="E31" s="162">
        <f t="shared" si="0"/>
        <v>714.533192</v>
      </c>
      <c r="F31" s="142">
        <v>572</v>
      </c>
      <c r="G31" s="142">
        <f t="shared" si="1"/>
        <v>142.533192</v>
      </c>
    </row>
    <row r="32" customHeight="1" spans="1:7">
      <c r="A32" s="165">
        <v>2010501</v>
      </c>
      <c r="B32" s="165" t="s">
        <v>148</v>
      </c>
      <c r="C32" s="160">
        <v>292.991992</v>
      </c>
      <c r="D32" s="161"/>
      <c r="E32" s="162">
        <f t="shared" si="0"/>
        <v>292.991992</v>
      </c>
      <c r="F32" s="144">
        <v>317</v>
      </c>
      <c r="G32" s="142">
        <f t="shared" si="1"/>
        <v>-24.008008</v>
      </c>
    </row>
    <row r="33" customHeight="1" spans="1:7">
      <c r="A33" s="165">
        <v>2010507</v>
      </c>
      <c r="B33" s="165" t="s">
        <v>166</v>
      </c>
      <c r="C33" s="160">
        <v>200</v>
      </c>
      <c r="D33" s="161"/>
      <c r="E33" s="162">
        <f t="shared" si="0"/>
        <v>200</v>
      </c>
      <c r="F33" s="144">
        <v>74</v>
      </c>
      <c r="G33" s="142">
        <f t="shared" si="1"/>
        <v>126</v>
      </c>
    </row>
    <row r="34" s="140" customFormat="1" customHeight="1" spans="1:7">
      <c r="A34" s="165">
        <v>2010506</v>
      </c>
      <c r="B34" s="165" t="s">
        <v>167</v>
      </c>
      <c r="C34" s="166"/>
      <c r="D34" s="167"/>
      <c r="E34" s="162">
        <f t="shared" si="0"/>
        <v>0</v>
      </c>
      <c r="F34" s="168">
        <v>10</v>
      </c>
      <c r="G34" s="142">
        <f t="shared" si="1"/>
        <v>-10</v>
      </c>
    </row>
    <row r="35" customHeight="1" spans="1:7">
      <c r="A35" s="165">
        <v>2010508</v>
      </c>
      <c r="B35" s="165" t="s">
        <v>168</v>
      </c>
      <c r="C35" s="160">
        <v>159.22</v>
      </c>
      <c r="D35" s="161"/>
      <c r="E35" s="162">
        <f t="shared" si="0"/>
        <v>159.22</v>
      </c>
      <c r="F35" s="144">
        <v>105</v>
      </c>
      <c r="G35" s="142">
        <f t="shared" si="1"/>
        <v>54.22</v>
      </c>
    </row>
    <row r="36" customHeight="1" spans="1:7">
      <c r="A36" s="165">
        <v>2010550</v>
      </c>
      <c r="B36" s="165" t="s">
        <v>151</v>
      </c>
      <c r="C36" s="160">
        <v>44.6412</v>
      </c>
      <c r="D36" s="161"/>
      <c r="E36" s="162">
        <f t="shared" si="0"/>
        <v>44.6412</v>
      </c>
      <c r="F36" s="144">
        <v>51</v>
      </c>
      <c r="G36" s="142">
        <f t="shared" si="1"/>
        <v>-6.3588</v>
      </c>
    </row>
    <row r="37" customHeight="1" spans="1:7">
      <c r="A37" s="165">
        <v>2010599</v>
      </c>
      <c r="B37" s="165" t="s">
        <v>169</v>
      </c>
      <c r="C37" s="160">
        <v>17.68</v>
      </c>
      <c r="D37" s="161"/>
      <c r="E37" s="162">
        <f t="shared" si="0"/>
        <v>17.68</v>
      </c>
      <c r="F37" s="144">
        <v>15</v>
      </c>
      <c r="G37" s="142">
        <f t="shared" si="1"/>
        <v>2.68</v>
      </c>
    </row>
    <row r="38" ht="13.5" customHeight="1" spans="1:7">
      <c r="A38" s="164">
        <v>20106</v>
      </c>
      <c r="B38" s="164" t="s">
        <v>170</v>
      </c>
      <c r="C38" s="160">
        <v>3392.994237</v>
      </c>
      <c r="D38" s="161">
        <v>3000</v>
      </c>
      <c r="E38" s="162">
        <f t="shared" si="0"/>
        <v>6392.994237</v>
      </c>
      <c r="F38" s="142">
        <v>6289</v>
      </c>
      <c r="G38" s="142">
        <f t="shared" si="1"/>
        <v>103.994237</v>
      </c>
    </row>
    <row r="39" customHeight="1" spans="1:7">
      <c r="A39" s="165">
        <v>2010601</v>
      </c>
      <c r="B39" s="165" t="s">
        <v>148</v>
      </c>
      <c r="C39" s="160">
        <v>1338.641627</v>
      </c>
      <c r="D39" s="161"/>
      <c r="E39" s="162">
        <f t="shared" si="0"/>
        <v>1338.641627</v>
      </c>
      <c r="F39" s="144">
        <v>1518</v>
      </c>
      <c r="G39" s="142">
        <f t="shared" si="1"/>
        <v>-179.358373</v>
      </c>
    </row>
    <row r="40" customHeight="1" spans="1:7">
      <c r="A40" s="165">
        <v>2010607</v>
      </c>
      <c r="B40" s="165" t="s">
        <v>171</v>
      </c>
      <c r="C40" s="160">
        <v>184.5</v>
      </c>
      <c r="D40" s="161"/>
      <c r="E40" s="162">
        <f t="shared" si="0"/>
        <v>184.5</v>
      </c>
      <c r="F40" s="144">
        <v>87</v>
      </c>
      <c r="G40" s="142">
        <f t="shared" si="1"/>
        <v>97.5</v>
      </c>
    </row>
    <row r="41" customHeight="1" spans="1:7">
      <c r="A41" s="165">
        <v>2010608</v>
      </c>
      <c r="B41" s="165" t="s">
        <v>172</v>
      </c>
      <c r="C41" s="160">
        <v>1400</v>
      </c>
      <c r="D41" s="161"/>
      <c r="E41" s="162">
        <f t="shared" si="0"/>
        <v>1400</v>
      </c>
      <c r="F41" s="144">
        <v>193</v>
      </c>
      <c r="G41" s="142">
        <f t="shared" si="1"/>
        <v>1207</v>
      </c>
    </row>
    <row r="42" customHeight="1" spans="1:7">
      <c r="A42" s="165">
        <v>2010650</v>
      </c>
      <c r="B42" s="165" t="s">
        <v>151</v>
      </c>
      <c r="C42" s="160">
        <v>251.40391</v>
      </c>
      <c r="D42" s="161"/>
      <c r="E42" s="162">
        <f t="shared" si="0"/>
        <v>251.40391</v>
      </c>
      <c r="F42" s="144">
        <v>603</v>
      </c>
      <c r="G42" s="142">
        <f t="shared" si="1"/>
        <v>-351.59609</v>
      </c>
    </row>
    <row r="43" customHeight="1" spans="1:7">
      <c r="A43" s="165">
        <v>2010699</v>
      </c>
      <c r="B43" s="165" t="s">
        <v>173</v>
      </c>
      <c r="C43" s="160">
        <v>218.4487</v>
      </c>
      <c r="D43" s="161">
        <v>3000</v>
      </c>
      <c r="E43" s="162">
        <f t="shared" si="0"/>
        <v>3218.4487</v>
      </c>
      <c r="F43" s="144">
        <v>3888</v>
      </c>
      <c r="G43" s="142">
        <f t="shared" si="1"/>
        <v>-669.5513</v>
      </c>
    </row>
    <row r="44" spans="1:7">
      <c r="A44" s="164">
        <v>20107</v>
      </c>
      <c r="B44" s="164" t="s">
        <v>174</v>
      </c>
      <c r="C44" s="160">
        <v>2000</v>
      </c>
      <c r="D44" s="161"/>
      <c r="E44" s="162">
        <f t="shared" si="0"/>
        <v>2000</v>
      </c>
      <c r="F44" s="142">
        <v>1719</v>
      </c>
      <c r="G44" s="142">
        <f t="shared" si="1"/>
        <v>281</v>
      </c>
    </row>
    <row r="45" customHeight="1" spans="1:7">
      <c r="A45" s="165">
        <v>2010701</v>
      </c>
      <c r="B45" s="165" t="s">
        <v>148</v>
      </c>
      <c r="C45" s="160"/>
      <c r="D45" s="161"/>
      <c r="E45" s="162">
        <f t="shared" si="0"/>
        <v>0</v>
      </c>
      <c r="F45" s="144">
        <v>240</v>
      </c>
      <c r="G45" s="142">
        <f t="shared" si="1"/>
        <v>-240</v>
      </c>
    </row>
    <row r="46" customHeight="1" spans="1:7">
      <c r="A46" s="165">
        <v>2010710</v>
      </c>
      <c r="B46" s="165" t="s">
        <v>175</v>
      </c>
      <c r="C46" s="160">
        <v>2000</v>
      </c>
      <c r="D46" s="161"/>
      <c r="E46" s="162">
        <f t="shared" si="0"/>
        <v>2000</v>
      </c>
      <c r="F46" s="144">
        <v>1479</v>
      </c>
      <c r="G46" s="142">
        <f t="shared" si="1"/>
        <v>521</v>
      </c>
    </row>
    <row r="47" spans="1:7">
      <c r="A47" s="164">
        <v>20108</v>
      </c>
      <c r="B47" s="164" t="s">
        <v>176</v>
      </c>
      <c r="C47" s="160">
        <v>300</v>
      </c>
      <c r="D47" s="161"/>
      <c r="E47" s="162">
        <f t="shared" si="0"/>
        <v>300</v>
      </c>
      <c r="F47" s="144">
        <v>0</v>
      </c>
      <c r="G47" s="142">
        <f t="shared" si="1"/>
        <v>300</v>
      </c>
    </row>
    <row r="48" customHeight="1" spans="1:7">
      <c r="A48" s="165">
        <v>2010804</v>
      </c>
      <c r="B48" s="165" t="s">
        <v>177</v>
      </c>
      <c r="C48" s="160">
        <v>300</v>
      </c>
      <c r="D48" s="161"/>
      <c r="E48" s="162">
        <f t="shared" si="0"/>
        <v>300</v>
      </c>
      <c r="F48" s="144">
        <v>0</v>
      </c>
      <c r="G48" s="142">
        <f t="shared" si="1"/>
        <v>300</v>
      </c>
    </row>
    <row r="49" spans="1:7">
      <c r="A49" s="164">
        <v>20111</v>
      </c>
      <c r="B49" s="164" t="s">
        <v>178</v>
      </c>
      <c r="C49" s="160">
        <v>2879.554655</v>
      </c>
      <c r="D49" s="161"/>
      <c r="E49" s="162">
        <f t="shared" si="0"/>
        <v>2879.554655</v>
      </c>
      <c r="F49" s="144">
        <v>3140</v>
      </c>
      <c r="G49" s="142">
        <f t="shared" si="1"/>
        <v>-260.445345</v>
      </c>
    </row>
    <row r="50" customHeight="1" spans="1:7">
      <c r="A50" s="165">
        <v>2011101</v>
      </c>
      <c r="B50" s="165" t="s">
        <v>148</v>
      </c>
      <c r="C50" s="160">
        <v>2320.741859</v>
      </c>
      <c r="D50" s="161"/>
      <c r="E50" s="162">
        <f t="shared" si="0"/>
        <v>2320.741859</v>
      </c>
      <c r="F50" s="144">
        <v>2506</v>
      </c>
      <c r="G50" s="142">
        <f t="shared" si="1"/>
        <v>-185.258141</v>
      </c>
    </row>
    <row r="51" customHeight="1" spans="1:7">
      <c r="A51" s="165">
        <v>2011150</v>
      </c>
      <c r="B51" s="165" t="s">
        <v>151</v>
      </c>
      <c r="C51" s="160">
        <v>156.932796</v>
      </c>
      <c r="D51" s="161"/>
      <c r="E51" s="162">
        <f t="shared" si="0"/>
        <v>156.932796</v>
      </c>
      <c r="F51" s="144">
        <v>180</v>
      </c>
      <c r="G51" s="142">
        <f t="shared" si="1"/>
        <v>-23.067204</v>
      </c>
    </row>
    <row r="52" customHeight="1" spans="1:7">
      <c r="A52" s="165">
        <v>2011199</v>
      </c>
      <c r="B52" s="165" t="s">
        <v>179</v>
      </c>
      <c r="C52" s="160">
        <v>401.88</v>
      </c>
      <c r="D52" s="161"/>
      <c r="E52" s="162">
        <f t="shared" si="0"/>
        <v>401.88</v>
      </c>
      <c r="F52" s="144">
        <v>454</v>
      </c>
      <c r="G52" s="142">
        <f t="shared" si="1"/>
        <v>-52.12</v>
      </c>
    </row>
    <row r="53" spans="1:7">
      <c r="A53" s="164">
        <v>20113</v>
      </c>
      <c r="B53" s="164" t="s">
        <v>180</v>
      </c>
      <c r="C53" s="160">
        <v>11565.220967</v>
      </c>
      <c r="D53" s="161">
        <v>-1222</v>
      </c>
      <c r="E53" s="169">
        <f t="shared" si="0"/>
        <v>10343.220967</v>
      </c>
      <c r="F53" s="144">
        <v>7537</v>
      </c>
      <c r="G53" s="142">
        <f t="shared" si="1"/>
        <v>2806.220967</v>
      </c>
    </row>
    <row r="54" customHeight="1" spans="1:7">
      <c r="A54" s="165">
        <v>2011301</v>
      </c>
      <c r="B54" s="165" t="s">
        <v>148</v>
      </c>
      <c r="C54" s="160">
        <v>970.878245</v>
      </c>
      <c r="D54" s="161"/>
      <c r="E54" s="162">
        <f t="shared" si="0"/>
        <v>970.878245</v>
      </c>
      <c r="F54" s="144">
        <v>1154</v>
      </c>
      <c r="G54" s="142">
        <f t="shared" si="1"/>
        <v>-183.121755</v>
      </c>
    </row>
    <row r="55" customHeight="1" spans="1:7">
      <c r="A55" s="165">
        <v>2011308</v>
      </c>
      <c r="B55" s="165" t="s">
        <v>181</v>
      </c>
      <c r="C55" s="160">
        <v>10186</v>
      </c>
      <c r="D55" s="161">
        <v>-1222</v>
      </c>
      <c r="E55" s="162">
        <f t="shared" si="0"/>
        <v>8964</v>
      </c>
      <c r="F55" s="144">
        <v>5787</v>
      </c>
      <c r="G55" s="142">
        <f t="shared" si="1"/>
        <v>3177</v>
      </c>
    </row>
    <row r="56" customHeight="1" spans="1:7">
      <c r="A56" s="165">
        <v>2011350</v>
      </c>
      <c r="B56" s="165" t="s">
        <v>151</v>
      </c>
      <c r="C56" s="160">
        <v>267.104322</v>
      </c>
      <c r="D56" s="161"/>
      <c r="E56" s="162">
        <f t="shared" si="0"/>
        <v>267.104322</v>
      </c>
      <c r="F56" s="144">
        <v>306</v>
      </c>
      <c r="G56" s="142">
        <f t="shared" si="1"/>
        <v>-38.895678</v>
      </c>
    </row>
    <row r="57" customHeight="1" spans="1:7">
      <c r="A57" s="165">
        <v>2011399</v>
      </c>
      <c r="B57" s="165" t="s">
        <v>182</v>
      </c>
      <c r="C57" s="160">
        <v>141.2384</v>
      </c>
      <c r="D57" s="161"/>
      <c r="E57" s="162">
        <f t="shared" si="0"/>
        <v>141.2384</v>
      </c>
      <c r="F57" s="144">
        <v>290</v>
      </c>
      <c r="G57" s="142">
        <f t="shared" si="1"/>
        <v>-148.7616</v>
      </c>
    </row>
    <row r="58" spans="1:7">
      <c r="A58" s="164">
        <v>20126</v>
      </c>
      <c r="B58" s="164" t="s">
        <v>183</v>
      </c>
      <c r="C58" s="160">
        <v>361.651657</v>
      </c>
      <c r="D58" s="161"/>
      <c r="E58" s="162">
        <f t="shared" si="0"/>
        <v>361.651657</v>
      </c>
      <c r="F58" s="144">
        <v>374</v>
      </c>
      <c r="G58" s="142">
        <f t="shared" si="1"/>
        <v>-12.348343</v>
      </c>
    </row>
    <row r="59" customHeight="1" spans="1:7">
      <c r="A59" s="165">
        <v>2012601</v>
      </c>
      <c r="B59" s="165" t="s">
        <v>148</v>
      </c>
      <c r="C59" s="160">
        <v>299.971657</v>
      </c>
      <c r="D59" s="161"/>
      <c r="E59" s="162">
        <f t="shared" si="0"/>
        <v>299.971657</v>
      </c>
      <c r="F59" s="144">
        <v>340</v>
      </c>
      <c r="G59" s="142">
        <f t="shared" si="1"/>
        <v>-40.028343</v>
      </c>
    </row>
    <row r="60" customHeight="1" spans="1:7">
      <c r="A60" s="165">
        <v>2012604</v>
      </c>
      <c r="B60" s="165" t="s">
        <v>184</v>
      </c>
      <c r="C60" s="160">
        <v>61.68</v>
      </c>
      <c r="D60" s="161"/>
      <c r="E60" s="162">
        <f t="shared" si="0"/>
        <v>61.68</v>
      </c>
      <c r="F60" s="144">
        <v>22</v>
      </c>
      <c r="G60" s="142">
        <f t="shared" si="1"/>
        <v>39.68</v>
      </c>
    </row>
    <row r="61" s="140" customFormat="1" customHeight="1" spans="1:7">
      <c r="A61" s="165">
        <v>2012699</v>
      </c>
      <c r="B61" s="165" t="s">
        <v>185</v>
      </c>
      <c r="C61" s="166"/>
      <c r="D61" s="167"/>
      <c r="E61" s="162">
        <f t="shared" si="0"/>
        <v>0</v>
      </c>
      <c r="F61" s="168">
        <v>12</v>
      </c>
      <c r="G61" s="142">
        <f t="shared" si="1"/>
        <v>-12</v>
      </c>
    </row>
    <row r="62" spans="1:7">
      <c r="A62" s="164">
        <v>20128</v>
      </c>
      <c r="B62" s="164" t="s">
        <v>186</v>
      </c>
      <c r="C62" s="160">
        <v>119.950835</v>
      </c>
      <c r="D62" s="161"/>
      <c r="E62" s="162">
        <f t="shared" si="0"/>
        <v>119.950835</v>
      </c>
      <c r="F62" s="144">
        <v>166</v>
      </c>
      <c r="G62" s="142">
        <f t="shared" si="1"/>
        <v>-46.049165</v>
      </c>
    </row>
    <row r="63" customHeight="1" spans="1:7">
      <c r="A63" s="165">
        <v>2012801</v>
      </c>
      <c r="B63" s="165" t="s">
        <v>148</v>
      </c>
      <c r="C63" s="160">
        <v>92.530835</v>
      </c>
      <c r="D63" s="161"/>
      <c r="E63" s="162">
        <f t="shared" si="0"/>
        <v>92.530835</v>
      </c>
      <c r="F63" s="144">
        <v>97</v>
      </c>
      <c r="G63" s="142">
        <f t="shared" si="1"/>
        <v>-4.469165</v>
      </c>
    </row>
    <row r="64" s="140" customFormat="1" customHeight="1" spans="1:7">
      <c r="A64" s="165">
        <v>2012850</v>
      </c>
      <c r="B64" s="165" t="s">
        <v>151</v>
      </c>
      <c r="C64" s="166"/>
      <c r="D64" s="167"/>
      <c r="E64" s="162">
        <f t="shared" si="0"/>
        <v>0</v>
      </c>
      <c r="F64" s="168">
        <v>28</v>
      </c>
      <c r="G64" s="142">
        <f t="shared" si="1"/>
        <v>-28</v>
      </c>
    </row>
    <row r="65" customHeight="1" spans="1:7">
      <c r="A65" s="165">
        <v>2012899</v>
      </c>
      <c r="B65" s="165" t="s">
        <v>187</v>
      </c>
      <c r="C65" s="160">
        <v>27.42</v>
      </c>
      <c r="D65" s="161"/>
      <c r="E65" s="162">
        <f t="shared" si="0"/>
        <v>27.42</v>
      </c>
      <c r="F65" s="144">
        <v>41</v>
      </c>
      <c r="G65" s="142">
        <f t="shared" si="1"/>
        <v>-13.58</v>
      </c>
    </row>
    <row r="66" spans="1:7">
      <c r="A66" s="164">
        <v>20129</v>
      </c>
      <c r="B66" s="164" t="s">
        <v>188</v>
      </c>
      <c r="C66" s="160">
        <v>955.559753</v>
      </c>
      <c r="D66" s="161"/>
      <c r="E66" s="162">
        <f t="shared" si="0"/>
        <v>955.559753</v>
      </c>
      <c r="F66" s="144">
        <v>1027</v>
      </c>
      <c r="G66" s="142">
        <f t="shared" si="1"/>
        <v>-71.440247</v>
      </c>
    </row>
    <row r="67" customHeight="1" spans="1:7">
      <c r="A67" s="165">
        <v>2012901</v>
      </c>
      <c r="B67" s="165" t="s">
        <v>148</v>
      </c>
      <c r="C67" s="160">
        <v>155.83871</v>
      </c>
      <c r="D67" s="161"/>
      <c r="E67" s="162">
        <f t="shared" si="0"/>
        <v>155.83871</v>
      </c>
      <c r="F67" s="144">
        <v>204</v>
      </c>
      <c r="G67" s="142">
        <f t="shared" si="1"/>
        <v>-48.16129</v>
      </c>
    </row>
    <row r="68" customHeight="1" spans="1:7">
      <c r="A68" s="165">
        <v>2012906</v>
      </c>
      <c r="B68" s="165" t="s">
        <v>189</v>
      </c>
      <c r="C68" s="160">
        <v>120</v>
      </c>
      <c r="D68" s="161"/>
      <c r="E68" s="162">
        <f t="shared" si="0"/>
        <v>120</v>
      </c>
      <c r="F68" s="144">
        <v>1</v>
      </c>
      <c r="G68" s="142">
        <f t="shared" si="1"/>
        <v>119</v>
      </c>
    </row>
    <row r="69" customHeight="1" spans="1:7">
      <c r="A69" s="165">
        <v>2012950</v>
      </c>
      <c r="B69" s="165" t="s">
        <v>151</v>
      </c>
      <c r="C69" s="160">
        <v>135.824274</v>
      </c>
      <c r="D69" s="161"/>
      <c r="E69" s="162">
        <f t="shared" si="0"/>
        <v>135.824274</v>
      </c>
      <c r="F69" s="144">
        <v>130</v>
      </c>
      <c r="G69" s="142">
        <f t="shared" si="1"/>
        <v>5.824274</v>
      </c>
    </row>
    <row r="70" customHeight="1" spans="1:7">
      <c r="A70" s="165">
        <v>2012999</v>
      </c>
      <c r="B70" s="165" t="s">
        <v>190</v>
      </c>
      <c r="C70" s="160">
        <v>543.896769</v>
      </c>
      <c r="D70" s="161"/>
      <c r="E70" s="162">
        <f t="shared" si="0"/>
        <v>543.896769</v>
      </c>
      <c r="F70" s="144">
        <v>692</v>
      </c>
      <c r="G70" s="142">
        <f t="shared" ref="G70:G133" si="2">E70-F70</f>
        <v>-148.103231</v>
      </c>
    </row>
    <row r="71" spans="1:7">
      <c r="A71" s="164">
        <v>20131</v>
      </c>
      <c r="B71" s="164" t="s">
        <v>191</v>
      </c>
      <c r="C71" s="160">
        <v>1250.253047</v>
      </c>
      <c r="D71" s="161">
        <v>1000</v>
      </c>
      <c r="E71" s="162">
        <f t="shared" ref="E71:E134" si="3">C71+D71</f>
        <v>2250.253047</v>
      </c>
      <c r="F71" s="144">
        <v>2196</v>
      </c>
      <c r="G71" s="142">
        <f t="shared" si="2"/>
        <v>54.2530470000002</v>
      </c>
    </row>
    <row r="72" customHeight="1" spans="1:7">
      <c r="A72" s="165">
        <v>2013101</v>
      </c>
      <c r="B72" s="165" t="s">
        <v>148</v>
      </c>
      <c r="C72" s="160">
        <v>650.089761</v>
      </c>
      <c r="D72" s="161"/>
      <c r="E72" s="162">
        <f t="shared" si="3"/>
        <v>650.089761</v>
      </c>
      <c r="F72" s="144">
        <v>654</v>
      </c>
      <c r="G72" s="142">
        <f t="shared" si="2"/>
        <v>-3.91023900000005</v>
      </c>
    </row>
    <row r="73" s="140" customFormat="1" customHeight="1" spans="1:7">
      <c r="A73" s="165">
        <v>2013103</v>
      </c>
      <c r="B73" s="165" t="s">
        <v>192</v>
      </c>
      <c r="C73" s="166"/>
      <c r="D73" s="167"/>
      <c r="E73" s="162">
        <f t="shared" si="3"/>
        <v>0</v>
      </c>
      <c r="F73" s="168">
        <v>19</v>
      </c>
      <c r="G73" s="142">
        <f t="shared" si="2"/>
        <v>-19</v>
      </c>
    </row>
    <row r="74" customHeight="1" spans="1:7">
      <c r="A74" s="165">
        <v>2013150</v>
      </c>
      <c r="B74" s="165" t="s">
        <v>151</v>
      </c>
      <c r="C74" s="160">
        <v>197.253286</v>
      </c>
      <c r="D74" s="161"/>
      <c r="E74" s="162">
        <f t="shared" si="3"/>
        <v>197.253286</v>
      </c>
      <c r="F74" s="144">
        <v>273</v>
      </c>
      <c r="G74" s="142">
        <f t="shared" si="2"/>
        <v>-75.746714</v>
      </c>
    </row>
    <row r="75" customHeight="1" spans="1:7">
      <c r="A75" s="165">
        <v>2013199</v>
      </c>
      <c r="B75" s="165" t="s">
        <v>193</v>
      </c>
      <c r="C75" s="160">
        <v>402.91</v>
      </c>
      <c r="D75" s="161">
        <v>1000</v>
      </c>
      <c r="E75" s="162">
        <f t="shared" si="3"/>
        <v>1402.91</v>
      </c>
      <c r="F75" s="144">
        <v>1250</v>
      </c>
      <c r="G75" s="142">
        <f t="shared" si="2"/>
        <v>152.91</v>
      </c>
    </row>
    <row r="76" spans="1:7">
      <c r="A76" s="164">
        <v>20132</v>
      </c>
      <c r="B76" s="164" t="s">
        <v>194</v>
      </c>
      <c r="C76" s="160">
        <v>1280.566056</v>
      </c>
      <c r="D76" s="161"/>
      <c r="E76" s="162">
        <f t="shared" si="3"/>
        <v>1280.566056</v>
      </c>
      <c r="F76" s="144">
        <v>1268</v>
      </c>
      <c r="G76" s="142">
        <f t="shared" si="2"/>
        <v>12.5660559999999</v>
      </c>
    </row>
    <row r="77" customHeight="1" spans="1:7">
      <c r="A77" s="165">
        <v>2013201</v>
      </c>
      <c r="B77" s="165" t="s">
        <v>148</v>
      </c>
      <c r="C77" s="160">
        <v>680.127656</v>
      </c>
      <c r="D77" s="161"/>
      <c r="E77" s="162">
        <f t="shared" si="3"/>
        <v>680.127656</v>
      </c>
      <c r="F77" s="144">
        <v>725</v>
      </c>
      <c r="G77" s="142">
        <f t="shared" si="2"/>
        <v>-44.872344</v>
      </c>
    </row>
    <row r="78" customHeight="1" spans="1:7">
      <c r="A78" s="165">
        <v>2013202</v>
      </c>
      <c r="B78" s="165" t="s">
        <v>158</v>
      </c>
      <c r="C78" s="160">
        <v>262.27</v>
      </c>
      <c r="D78" s="161"/>
      <c r="E78" s="162">
        <f t="shared" si="3"/>
        <v>262.27</v>
      </c>
      <c r="F78" s="144">
        <v>0</v>
      </c>
      <c r="G78" s="142">
        <f t="shared" si="2"/>
        <v>262.27</v>
      </c>
    </row>
    <row r="79" customHeight="1" spans="1:7">
      <c r="A79" s="165">
        <v>2013204</v>
      </c>
      <c r="B79" s="165" t="s">
        <v>195</v>
      </c>
      <c r="C79" s="160">
        <v>60</v>
      </c>
      <c r="D79" s="161"/>
      <c r="E79" s="162">
        <f t="shared" si="3"/>
        <v>60</v>
      </c>
      <c r="F79" s="144">
        <v>53</v>
      </c>
      <c r="G79" s="142">
        <f t="shared" si="2"/>
        <v>7</v>
      </c>
    </row>
    <row r="80" customHeight="1" spans="1:7">
      <c r="A80" s="165">
        <v>2013250</v>
      </c>
      <c r="B80" s="165" t="s">
        <v>151</v>
      </c>
      <c r="C80" s="160">
        <v>91.0284</v>
      </c>
      <c r="D80" s="161"/>
      <c r="E80" s="162">
        <f t="shared" si="3"/>
        <v>91.0284</v>
      </c>
      <c r="F80" s="144">
        <v>103</v>
      </c>
      <c r="G80" s="142">
        <f t="shared" si="2"/>
        <v>-11.9716</v>
      </c>
    </row>
    <row r="81" customHeight="1" spans="1:7">
      <c r="A81" s="165">
        <v>2013299</v>
      </c>
      <c r="B81" s="165" t="s">
        <v>196</v>
      </c>
      <c r="C81" s="160">
        <v>187.14</v>
      </c>
      <c r="D81" s="161"/>
      <c r="E81" s="162">
        <f t="shared" si="3"/>
        <v>187.14</v>
      </c>
      <c r="F81" s="144">
        <v>387</v>
      </c>
      <c r="G81" s="142">
        <f t="shared" si="2"/>
        <v>-199.86</v>
      </c>
    </row>
    <row r="82" spans="1:7">
      <c r="A82" s="164">
        <v>20133</v>
      </c>
      <c r="B82" s="164" t="s">
        <v>197</v>
      </c>
      <c r="C82" s="160">
        <v>560.011408</v>
      </c>
      <c r="D82" s="161"/>
      <c r="E82" s="162">
        <f t="shared" si="3"/>
        <v>560.011408</v>
      </c>
      <c r="F82" s="144">
        <v>745</v>
      </c>
      <c r="G82" s="142">
        <f t="shared" si="2"/>
        <v>-184.988592</v>
      </c>
    </row>
    <row r="83" customHeight="1" spans="1:7">
      <c r="A83" s="165">
        <v>2013301</v>
      </c>
      <c r="B83" s="165" t="s">
        <v>148</v>
      </c>
      <c r="C83" s="160">
        <v>237.944184</v>
      </c>
      <c r="D83" s="161"/>
      <c r="E83" s="162">
        <f t="shared" si="3"/>
        <v>237.944184</v>
      </c>
      <c r="F83" s="144">
        <v>271</v>
      </c>
      <c r="G83" s="142">
        <f t="shared" si="2"/>
        <v>-33.055816</v>
      </c>
    </row>
    <row r="84" customHeight="1" spans="1:7">
      <c r="A84" s="165">
        <v>2013350</v>
      </c>
      <c r="B84" s="165" t="s">
        <v>151</v>
      </c>
      <c r="C84" s="160">
        <v>322.067224</v>
      </c>
      <c r="D84" s="161"/>
      <c r="E84" s="162">
        <f t="shared" si="3"/>
        <v>322.067224</v>
      </c>
      <c r="F84" s="144">
        <v>360</v>
      </c>
      <c r="G84" s="142">
        <f t="shared" si="2"/>
        <v>-37.932776</v>
      </c>
    </row>
    <row r="85" s="140" customFormat="1" customHeight="1" spans="1:7">
      <c r="A85" s="165">
        <v>2013399</v>
      </c>
      <c r="B85" s="165" t="s">
        <v>198</v>
      </c>
      <c r="C85" s="166"/>
      <c r="D85" s="167"/>
      <c r="E85" s="162">
        <f t="shared" si="3"/>
        <v>0</v>
      </c>
      <c r="F85" s="168">
        <v>114</v>
      </c>
      <c r="G85" s="142">
        <f t="shared" si="2"/>
        <v>-114</v>
      </c>
    </row>
    <row r="86" spans="1:7">
      <c r="A86" s="164">
        <v>20134</v>
      </c>
      <c r="B86" s="164" t="s">
        <v>199</v>
      </c>
      <c r="C86" s="160">
        <v>457.213804</v>
      </c>
      <c r="D86" s="161"/>
      <c r="E86" s="162">
        <f t="shared" si="3"/>
        <v>457.213804</v>
      </c>
      <c r="F86" s="144">
        <v>351</v>
      </c>
      <c r="G86" s="142">
        <f t="shared" si="2"/>
        <v>106.213804</v>
      </c>
    </row>
    <row r="87" customHeight="1" spans="1:7">
      <c r="A87" s="165">
        <v>2013401</v>
      </c>
      <c r="B87" s="165" t="s">
        <v>148</v>
      </c>
      <c r="C87" s="160">
        <v>265.873804</v>
      </c>
      <c r="D87" s="161"/>
      <c r="E87" s="162">
        <f t="shared" si="3"/>
        <v>265.873804</v>
      </c>
      <c r="F87" s="144">
        <v>277</v>
      </c>
      <c r="G87" s="142">
        <f t="shared" si="2"/>
        <v>-11.126196</v>
      </c>
    </row>
    <row r="88" customHeight="1" spans="1:7">
      <c r="A88" s="165">
        <v>2013499</v>
      </c>
      <c r="B88" s="165" t="s">
        <v>200</v>
      </c>
      <c r="C88" s="160">
        <v>191.34</v>
      </c>
      <c r="D88" s="161"/>
      <c r="E88" s="162">
        <f t="shared" si="3"/>
        <v>191.34</v>
      </c>
      <c r="F88" s="144">
        <v>74</v>
      </c>
      <c r="G88" s="142">
        <f t="shared" si="2"/>
        <v>117.34</v>
      </c>
    </row>
    <row r="89" spans="1:7">
      <c r="A89" s="164">
        <v>20136</v>
      </c>
      <c r="B89" s="164" t="s">
        <v>201</v>
      </c>
      <c r="C89" s="160">
        <v>629.041282</v>
      </c>
      <c r="D89" s="161"/>
      <c r="E89" s="162">
        <f t="shared" si="3"/>
        <v>629.041282</v>
      </c>
      <c r="F89" s="144">
        <v>430</v>
      </c>
      <c r="G89" s="142">
        <f t="shared" si="2"/>
        <v>199.041282</v>
      </c>
    </row>
    <row r="90" customHeight="1" spans="1:7">
      <c r="A90" s="165">
        <v>2013601</v>
      </c>
      <c r="B90" s="165" t="s">
        <v>148</v>
      </c>
      <c r="C90" s="160">
        <v>186.771282</v>
      </c>
      <c r="D90" s="161"/>
      <c r="E90" s="162">
        <f t="shared" si="3"/>
        <v>186.771282</v>
      </c>
      <c r="F90" s="144">
        <v>214</v>
      </c>
      <c r="G90" s="142">
        <f t="shared" si="2"/>
        <v>-27.228718</v>
      </c>
    </row>
    <row r="91" customHeight="1" spans="1:7">
      <c r="A91" s="165">
        <v>2013699</v>
      </c>
      <c r="B91" s="165" t="s">
        <v>201</v>
      </c>
      <c r="C91" s="160">
        <v>442.27</v>
      </c>
      <c r="D91" s="161"/>
      <c r="E91" s="162">
        <f t="shared" si="3"/>
        <v>442.27</v>
      </c>
      <c r="F91" s="144">
        <v>216</v>
      </c>
      <c r="G91" s="142">
        <f t="shared" si="2"/>
        <v>226.27</v>
      </c>
    </row>
    <row r="92" spans="1:7">
      <c r="A92" s="164">
        <v>20138</v>
      </c>
      <c r="B92" s="164" t="s">
        <v>202</v>
      </c>
      <c r="C92" s="160">
        <v>3222.319089</v>
      </c>
      <c r="D92" s="161">
        <v>1000</v>
      </c>
      <c r="E92" s="162">
        <f t="shared" si="3"/>
        <v>4222.319089</v>
      </c>
      <c r="F92" s="144">
        <v>3214</v>
      </c>
      <c r="G92" s="142">
        <f t="shared" si="2"/>
        <v>1008.319089</v>
      </c>
    </row>
    <row r="93" customHeight="1" spans="1:7">
      <c r="A93" s="165">
        <v>2013801</v>
      </c>
      <c r="B93" s="165" t="s">
        <v>148</v>
      </c>
      <c r="C93" s="160">
        <v>2969.179299</v>
      </c>
      <c r="D93" s="161">
        <v>1000</v>
      </c>
      <c r="E93" s="162">
        <f t="shared" si="3"/>
        <v>3969.179299</v>
      </c>
      <c r="F93" s="144">
        <v>3070</v>
      </c>
      <c r="G93" s="142">
        <f t="shared" si="2"/>
        <v>899.179299</v>
      </c>
    </row>
    <row r="94" customHeight="1" spans="1:7">
      <c r="A94" s="165">
        <v>2013810</v>
      </c>
      <c r="B94" s="165" t="s">
        <v>203</v>
      </c>
      <c r="C94" s="160">
        <v>8</v>
      </c>
      <c r="D94" s="161"/>
      <c r="E94" s="162">
        <f t="shared" si="3"/>
        <v>8</v>
      </c>
      <c r="F94" s="144">
        <v>0</v>
      </c>
      <c r="G94" s="142">
        <f t="shared" si="2"/>
        <v>8</v>
      </c>
    </row>
    <row r="95" customHeight="1" spans="1:7">
      <c r="A95" s="165">
        <v>2013812</v>
      </c>
      <c r="B95" s="165" t="s">
        <v>204</v>
      </c>
      <c r="C95" s="160">
        <v>33</v>
      </c>
      <c r="D95" s="161"/>
      <c r="E95" s="162">
        <f t="shared" si="3"/>
        <v>33</v>
      </c>
      <c r="F95" s="144">
        <v>12</v>
      </c>
      <c r="G95" s="142">
        <f t="shared" si="2"/>
        <v>21</v>
      </c>
    </row>
    <row r="96" customHeight="1" spans="1:7">
      <c r="A96" s="165">
        <v>2013814</v>
      </c>
      <c r="B96" s="165" t="s">
        <v>205</v>
      </c>
      <c r="C96" s="160">
        <v>3.8</v>
      </c>
      <c r="D96" s="161"/>
      <c r="E96" s="162">
        <f t="shared" si="3"/>
        <v>3.8</v>
      </c>
      <c r="F96" s="144">
        <v>1</v>
      </c>
      <c r="G96" s="142">
        <f t="shared" si="2"/>
        <v>2.8</v>
      </c>
    </row>
    <row r="97" customHeight="1" spans="1:7">
      <c r="A97" s="165">
        <v>2013815</v>
      </c>
      <c r="B97" s="165" t="s">
        <v>206</v>
      </c>
      <c r="C97" s="160">
        <v>3</v>
      </c>
      <c r="D97" s="161"/>
      <c r="E97" s="162">
        <f t="shared" si="3"/>
        <v>3</v>
      </c>
      <c r="F97" s="144">
        <v>2</v>
      </c>
      <c r="G97" s="142">
        <f t="shared" si="2"/>
        <v>1</v>
      </c>
    </row>
    <row r="98" customHeight="1" spans="1:7">
      <c r="A98" s="165">
        <v>2013816</v>
      </c>
      <c r="B98" s="165" t="s">
        <v>207</v>
      </c>
      <c r="C98" s="160">
        <v>141</v>
      </c>
      <c r="D98" s="161"/>
      <c r="E98" s="162">
        <f t="shared" si="3"/>
        <v>141</v>
      </c>
      <c r="F98" s="144">
        <v>49</v>
      </c>
      <c r="G98" s="142">
        <f t="shared" si="2"/>
        <v>92</v>
      </c>
    </row>
    <row r="99" customHeight="1" spans="1:7">
      <c r="A99" s="165">
        <v>2013850</v>
      </c>
      <c r="B99" s="165" t="s">
        <v>151</v>
      </c>
      <c r="C99" s="160">
        <v>60.33979</v>
      </c>
      <c r="D99" s="161"/>
      <c r="E99" s="162">
        <f t="shared" si="3"/>
        <v>60.33979</v>
      </c>
      <c r="F99" s="144">
        <v>66</v>
      </c>
      <c r="G99" s="142">
        <f t="shared" si="2"/>
        <v>-5.66021</v>
      </c>
    </row>
    <row r="100" customHeight="1" spans="1:7">
      <c r="A100" s="165">
        <v>2013899</v>
      </c>
      <c r="B100" s="165" t="s">
        <v>208</v>
      </c>
      <c r="C100" s="160">
        <v>4</v>
      </c>
      <c r="D100" s="161"/>
      <c r="E100" s="162">
        <f t="shared" si="3"/>
        <v>4</v>
      </c>
      <c r="F100" s="144">
        <v>14</v>
      </c>
      <c r="G100" s="142">
        <f t="shared" si="2"/>
        <v>-10</v>
      </c>
    </row>
    <row r="101" spans="1:7">
      <c r="A101" s="164">
        <v>20199</v>
      </c>
      <c r="B101" s="164" t="s">
        <v>209</v>
      </c>
      <c r="C101" s="160">
        <v>1197.861462</v>
      </c>
      <c r="D101" s="161">
        <v>1000</v>
      </c>
      <c r="E101" s="162">
        <f t="shared" si="3"/>
        <v>2197.861462</v>
      </c>
      <c r="F101" s="144">
        <v>1003</v>
      </c>
      <c r="G101" s="142">
        <f t="shared" si="2"/>
        <v>1194.861462</v>
      </c>
    </row>
    <row r="102" customHeight="1" spans="1:7">
      <c r="A102" s="165">
        <v>2019999</v>
      </c>
      <c r="B102" s="165" t="s">
        <v>209</v>
      </c>
      <c r="C102" s="160">
        <v>1197.861462</v>
      </c>
      <c r="D102" s="161">
        <v>1000</v>
      </c>
      <c r="E102" s="162">
        <f t="shared" si="3"/>
        <v>2197.861462</v>
      </c>
      <c r="F102" s="144">
        <v>1003</v>
      </c>
      <c r="G102" s="142">
        <f t="shared" si="2"/>
        <v>1194.861462</v>
      </c>
    </row>
    <row r="103" spans="1:7">
      <c r="A103" s="159">
        <v>203</v>
      </c>
      <c r="B103" s="159" t="s">
        <v>21</v>
      </c>
      <c r="C103" s="160">
        <v>511.381748</v>
      </c>
      <c r="D103" s="161"/>
      <c r="E103" s="162">
        <f t="shared" si="3"/>
        <v>511.381748</v>
      </c>
      <c r="F103" s="142">
        <v>503</v>
      </c>
      <c r="G103" s="142">
        <f t="shared" si="2"/>
        <v>8.38174800000002</v>
      </c>
    </row>
    <row r="104" spans="1:7">
      <c r="A104" s="164">
        <v>20306</v>
      </c>
      <c r="B104" s="164" t="s">
        <v>210</v>
      </c>
      <c r="C104" s="160">
        <v>2</v>
      </c>
      <c r="D104" s="161"/>
      <c r="E104" s="162">
        <f t="shared" si="3"/>
        <v>2</v>
      </c>
      <c r="F104" s="144">
        <v>2</v>
      </c>
      <c r="G104" s="142">
        <f t="shared" si="2"/>
        <v>0</v>
      </c>
    </row>
    <row r="105" customHeight="1" spans="1:7">
      <c r="A105" s="165">
        <v>2030607</v>
      </c>
      <c r="B105" s="165" t="s">
        <v>211</v>
      </c>
      <c r="C105" s="160">
        <v>2</v>
      </c>
      <c r="D105" s="161"/>
      <c r="E105" s="162">
        <f t="shared" si="3"/>
        <v>2</v>
      </c>
      <c r="F105" s="144">
        <v>2</v>
      </c>
      <c r="G105" s="142">
        <f t="shared" si="2"/>
        <v>0</v>
      </c>
    </row>
    <row r="106" spans="1:7">
      <c r="A106" s="164">
        <v>20399</v>
      </c>
      <c r="B106" s="164" t="s">
        <v>212</v>
      </c>
      <c r="C106" s="160">
        <v>509.381748</v>
      </c>
      <c r="D106" s="161"/>
      <c r="E106" s="162">
        <f t="shared" si="3"/>
        <v>509.381748</v>
      </c>
      <c r="F106" s="144">
        <v>501</v>
      </c>
      <c r="G106" s="142">
        <f t="shared" si="2"/>
        <v>8.38174800000002</v>
      </c>
    </row>
    <row r="107" customHeight="1" spans="1:7">
      <c r="A107" s="165">
        <v>2039999</v>
      </c>
      <c r="B107" s="165" t="s">
        <v>212</v>
      </c>
      <c r="C107" s="160">
        <v>509.381748</v>
      </c>
      <c r="D107" s="161"/>
      <c r="E107" s="162">
        <f t="shared" si="3"/>
        <v>509.381748</v>
      </c>
      <c r="F107" s="144">
        <v>501</v>
      </c>
      <c r="G107" s="142">
        <f t="shared" si="2"/>
        <v>8.38174800000002</v>
      </c>
    </row>
    <row r="108" spans="1:7">
      <c r="A108" s="159">
        <v>204</v>
      </c>
      <c r="B108" s="159" t="s">
        <v>23</v>
      </c>
      <c r="C108" s="160">
        <v>20301.224801</v>
      </c>
      <c r="D108" s="161">
        <v>2210</v>
      </c>
      <c r="E108" s="162">
        <f t="shared" si="3"/>
        <v>22511.224801</v>
      </c>
      <c r="F108" s="142">
        <v>22415</v>
      </c>
      <c r="G108" s="142">
        <f t="shared" si="2"/>
        <v>96.2248010000003</v>
      </c>
    </row>
    <row r="109" spans="1:7">
      <c r="A109" s="164">
        <v>20402</v>
      </c>
      <c r="B109" s="164" t="s">
        <v>213</v>
      </c>
      <c r="C109" s="160">
        <v>17242.564129</v>
      </c>
      <c r="D109" s="161">
        <v>2210</v>
      </c>
      <c r="E109" s="162">
        <f t="shared" si="3"/>
        <v>19452.564129</v>
      </c>
      <c r="F109" s="144">
        <v>20043</v>
      </c>
      <c r="G109" s="142">
        <f t="shared" si="2"/>
        <v>-590.435871000001</v>
      </c>
    </row>
    <row r="110" customHeight="1" spans="1:7">
      <c r="A110" s="165">
        <v>2040201</v>
      </c>
      <c r="B110" s="165" t="s">
        <v>148</v>
      </c>
      <c r="C110" s="160">
        <v>11823.200929</v>
      </c>
      <c r="D110" s="161"/>
      <c r="E110" s="162">
        <f t="shared" si="3"/>
        <v>11823.200929</v>
      </c>
      <c r="F110" s="144">
        <v>11887</v>
      </c>
      <c r="G110" s="142">
        <f t="shared" si="2"/>
        <v>-63.7990709999995</v>
      </c>
    </row>
    <row r="111" customHeight="1" spans="1:7">
      <c r="A111" s="165">
        <v>2040220</v>
      </c>
      <c r="B111" s="165" t="s">
        <v>214</v>
      </c>
      <c r="C111" s="160">
        <v>2486.2</v>
      </c>
      <c r="D111" s="161">
        <v>1210</v>
      </c>
      <c r="E111" s="162">
        <f t="shared" si="3"/>
        <v>3696.2</v>
      </c>
      <c r="F111" s="144">
        <v>3696</v>
      </c>
      <c r="G111" s="142">
        <f t="shared" si="2"/>
        <v>0.199999999999818</v>
      </c>
    </row>
    <row r="112" customHeight="1" spans="1:7">
      <c r="A112" s="165">
        <v>2040299</v>
      </c>
      <c r="B112" s="165" t="s">
        <v>215</v>
      </c>
      <c r="C112" s="160">
        <v>2933.1632</v>
      </c>
      <c r="D112" s="161">
        <v>1000</v>
      </c>
      <c r="E112" s="162">
        <f t="shared" si="3"/>
        <v>3933.1632</v>
      </c>
      <c r="F112" s="144">
        <v>4460</v>
      </c>
      <c r="G112" s="142">
        <f t="shared" si="2"/>
        <v>-526.8368</v>
      </c>
    </row>
    <row r="113" spans="1:7">
      <c r="A113" s="164">
        <v>20406</v>
      </c>
      <c r="B113" s="164" t="s">
        <v>216</v>
      </c>
      <c r="C113" s="160">
        <v>2425.961349</v>
      </c>
      <c r="D113" s="161"/>
      <c r="E113" s="162">
        <f t="shared" si="3"/>
        <v>2425.961349</v>
      </c>
      <c r="F113" s="144">
        <v>1853</v>
      </c>
      <c r="G113" s="142">
        <f t="shared" si="2"/>
        <v>572.961349</v>
      </c>
    </row>
    <row r="114" customHeight="1" spans="1:7">
      <c r="A114" s="165">
        <v>2040601</v>
      </c>
      <c r="B114" s="165" t="s">
        <v>148</v>
      </c>
      <c r="C114" s="160">
        <v>1262.466534</v>
      </c>
      <c r="D114" s="161"/>
      <c r="E114" s="162">
        <f t="shared" si="3"/>
        <v>1262.466534</v>
      </c>
      <c r="F114" s="144">
        <v>1276</v>
      </c>
      <c r="G114" s="142">
        <f t="shared" si="2"/>
        <v>-13.5334660000001</v>
      </c>
    </row>
    <row r="115" customHeight="1" spans="1:7">
      <c r="A115" s="165">
        <v>2040604</v>
      </c>
      <c r="B115" s="165" t="s">
        <v>217</v>
      </c>
      <c r="C115" s="160">
        <v>756</v>
      </c>
      <c r="D115" s="161"/>
      <c r="E115" s="162">
        <f t="shared" si="3"/>
        <v>756</v>
      </c>
      <c r="F115" s="144">
        <v>161</v>
      </c>
      <c r="G115" s="142">
        <f t="shared" si="2"/>
        <v>595</v>
      </c>
    </row>
    <row r="116" customHeight="1" spans="1:7">
      <c r="A116" s="165">
        <v>2040610</v>
      </c>
      <c r="B116" s="165" t="s">
        <v>218</v>
      </c>
      <c r="C116" s="160">
        <v>122.88</v>
      </c>
      <c r="D116" s="161"/>
      <c r="E116" s="162">
        <f t="shared" si="3"/>
        <v>122.88</v>
      </c>
      <c r="F116" s="144">
        <v>123</v>
      </c>
      <c r="G116" s="142">
        <f t="shared" si="2"/>
        <v>-0.120000000000005</v>
      </c>
    </row>
    <row r="117" customHeight="1" spans="1:7">
      <c r="A117" s="165">
        <v>2040650</v>
      </c>
      <c r="B117" s="165" t="s">
        <v>151</v>
      </c>
      <c r="C117" s="160">
        <v>214.614815</v>
      </c>
      <c r="D117" s="161"/>
      <c r="E117" s="162">
        <f t="shared" si="3"/>
        <v>214.614815</v>
      </c>
      <c r="F117" s="144">
        <v>228</v>
      </c>
      <c r="G117" s="142">
        <f t="shared" si="2"/>
        <v>-13.385185</v>
      </c>
    </row>
    <row r="118" customHeight="1" spans="1:7">
      <c r="A118" s="165">
        <v>2040699</v>
      </c>
      <c r="B118" s="165" t="s">
        <v>219</v>
      </c>
      <c r="C118" s="160">
        <v>70</v>
      </c>
      <c r="D118" s="161"/>
      <c r="E118" s="162">
        <f t="shared" si="3"/>
        <v>70</v>
      </c>
      <c r="F118" s="144">
        <v>65</v>
      </c>
      <c r="G118" s="142">
        <f t="shared" si="2"/>
        <v>5</v>
      </c>
    </row>
    <row r="119" spans="1:7">
      <c r="A119" s="164">
        <v>20499</v>
      </c>
      <c r="B119" s="164" t="s">
        <v>220</v>
      </c>
      <c r="C119" s="160">
        <v>632.699323</v>
      </c>
      <c r="D119" s="161"/>
      <c r="E119" s="162">
        <f t="shared" si="3"/>
        <v>632.699323</v>
      </c>
      <c r="F119" s="144">
        <v>519</v>
      </c>
      <c r="G119" s="142">
        <f t="shared" si="2"/>
        <v>113.699323</v>
      </c>
    </row>
    <row r="120" customHeight="1" spans="1:7">
      <c r="A120" s="165">
        <v>2049999</v>
      </c>
      <c r="B120" s="165" t="s">
        <v>220</v>
      </c>
      <c r="C120" s="160">
        <v>632.699323</v>
      </c>
      <c r="D120" s="161"/>
      <c r="E120" s="162">
        <f t="shared" si="3"/>
        <v>632.699323</v>
      </c>
      <c r="F120" s="144">
        <v>519</v>
      </c>
      <c r="G120" s="142">
        <f t="shared" si="2"/>
        <v>113.699323</v>
      </c>
    </row>
    <row r="121" spans="1:7">
      <c r="A121" s="159">
        <v>205</v>
      </c>
      <c r="B121" s="159" t="s">
        <v>25</v>
      </c>
      <c r="C121" s="160">
        <v>126601.520727</v>
      </c>
      <c r="D121" s="161">
        <f>5000+15687</f>
        <v>20687</v>
      </c>
      <c r="E121" s="162">
        <f t="shared" si="3"/>
        <v>147288.520727</v>
      </c>
      <c r="F121" s="142">
        <v>151221</v>
      </c>
      <c r="G121" s="142">
        <f t="shared" si="2"/>
        <v>-3932.479273</v>
      </c>
    </row>
    <row r="122" spans="1:7">
      <c r="A122" s="164">
        <v>20501</v>
      </c>
      <c r="B122" s="164" t="s">
        <v>221</v>
      </c>
      <c r="C122" s="160">
        <v>881.390846</v>
      </c>
      <c r="D122" s="161"/>
      <c r="E122" s="162">
        <f t="shared" si="3"/>
        <v>881.390846</v>
      </c>
      <c r="F122" s="144">
        <v>1141</v>
      </c>
      <c r="G122" s="142">
        <f t="shared" si="2"/>
        <v>-259.609154</v>
      </c>
    </row>
    <row r="123" customHeight="1" spans="1:7">
      <c r="A123" s="165">
        <v>2050101</v>
      </c>
      <c r="B123" s="165" t="s">
        <v>148</v>
      </c>
      <c r="C123" s="160">
        <v>346.257574</v>
      </c>
      <c r="D123" s="161"/>
      <c r="E123" s="162">
        <f t="shared" si="3"/>
        <v>346.257574</v>
      </c>
      <c r="F123" s="144">
        <v>383</v>
      </c>
      <c r="G123" s="142">
        <f t="shared" si="2"/>
        <v>-36.742426</v>
      </c>
    </row>
    <row r="124" customHeight="1" spans="1:7">
      <c r="A124" s="165">
        <v>2050199</v>
      </c>
      <c r="B124" s="165" t="s">
        <v>222</v>
      </c>
      <c r="C124" s="160">
        <v>535.133272</v>
      </c>
      <c r="D124" s="161"/>
      <c r="E124" s="162">
        <f t="shared" si="3"/>
        <v>535.133272</v>
      </c>
      <c r="F124" s="144">
        <v>758</v>
      </c>
      <c r="G124" s="142">
        <f t="shared" si="2"/>
        <v>-222.866728</v>
      </c>
    </row>
    <row r="125" spans="1:7">
      <c r="A125" s="164">
        <v>20502</v>
      </c>
      <c r="B125" s="164" t="s">
        <v>223</v>
      </c>
      <c r="C125" s="160">
        <v>117858.298801</v>
      </c>
      <c r="D125" s="161">
        <f>15687+5000</f>
        <v>20687</v>
      </c>
      <c r="E125" s="162">
        <f t="shared" si="3"/>
        <v>138545.298801</v>
      </c>
      <c r="F125" s="144">
        <v>137631</v>
      </c>
      <c r="G125" s="142">
        <f t="shared" si="2"/>
        <v>914.298800999997</v>
      </c>
    </row>
    <row r="126" customHeight="1" spans="1:7">
      <c r="A126" s="165">
        <v>2050201</v>
      </c>
      <c r="B126" s="165" t="s">
        <v>224</v>
      </c>
      <c r="C126" s="160">
        <v>5288.492809</v>
      </c>
      <c r="D126" s="161"/>
      <c r="E126" s="162">
        <f t="shared" si="3"/>
        <v>5288.492809</v>
      </c>
      <c r="F126" s="144">
        <v>5205</v>
      </c>
      <c r="G126" s="142">
        <f t="shared" si="2"/>
        <v>83.4928090000003</v>
      </c>
    </row>
    <row r="127" customHeight="1" spans="1:7">
      <c r="A127" s="165">
        <v>2050202</v>
      </c>
      <c r="B127" s="165" t="s">
        <v>225</v>
      </c>
      <c r="C127" s="160">
        <v>46595.596447</v>
      </c>
      <c r="D127" s="161">
        <v>15687</v>
      </c>
      <c r="E127" s="162">
        <f t="shared" si="3"/>
        <v>62282.596447</v>
      </c>
      <c r="F127" s="170">
        <v>64548</v>
      </c>
      <c r="G127" s="142">
        <f t="shared" si="2"/>
        <v>-2265.403553</v>
      </c>
    </row>
    <row r="128" customHeight="1" spans="1:7">
      <c r="A128" s="165">
        <v>2050203</v>
      </c>
      <c r="B128" s="165" t="s">
        <v>226</v>
      </c>
      <c r="C128" s="160">
        <v>47529.682125</v>
      </c>
      <c r="D128" s="161"/>
      <c r="E128" s="162">
        <f t="shared" si="3"/>
        <v>47529.682125</v>
      </c>
      <c r="F128" s="144">
        <v>45325</v>
      </c>
      <c r="G128" s="142">
        <f t="shared" si="2"/>
        <v>2204.682125</v>
      </c>
    </row>
    <row r="129" customHeight="1" spans="1:7">
      <c r="A129" s="165">
        <v>2050204</v>
      </c>
      <c r="B129" s="165" t="s">
        <v>227</v>
      </c>
      <c r="C129" s="160">
        <v>18434.52742</v>
      </c>
      <c r="D129" s="161">
        <v>5000</v>
      </c>
      <c r="E129" s="162">
        <f t="shared" si="3"/>
        <v>23434.52742</v>
      </c>
      <c r="F129" s="144">
        <v>22543</v>
      </c>
      <c r="G129" s="142">
        <f t="shared" si="2"/>
        <v>891.527419999999</v>
      </c>
    </row>
    <row r="130" customHeight="1" spans="1:7">
      <c r="A130" s="165">
        <v>2050299</v>
      </c>
      <c r="B130" s="165" t="s">
        <v>228</v>
      </c>
      <c r="C130" s="160">
        <v>10</v>
      </c>
      <c r="D130" s="161"/>
      <c r="E130" s="162">
        <f t="shared" si="3"/>
        <v>10</v>
      </c>
      <c r="F130" s="144">
        <v>10</v>
      </c>
      <c r="G130" s="142">
        <f t="shared" si="2"/>
        <v>0</v>
      </c>
    </row>
    <row r="131" spans="1:7">
      <c r="A131" s="164">
        <v>20503</v>
      </c>
      <c r="B131" s="164" t="s">
        <v>229</v>
      </c>
      <c r="C131" s="160">
        <v>5527.836801</v>
      </c>
      <c r="D131" s="161"/>
      <c r="E131" s="162">
        <f t="shared" si="3"/>
        <v>5527.836801</v>
      </c>
      <c r="F131" s="144">
        <v>6119</v>
      </c>
      <c r="G131" s="142">
        <f t="shared" si="2"/>
        <v>-591.163199</v>
      </c>
    </row>
    <row r="132" customHeight="1" spans="1:7">
      <c r="A132" s="165">
        <v>2050301</v>
      </c>
      <c r="B132" s="165" t="s">
        <v>230</v>
      </c>
      <c r="C132" s="160">
        <v>488</v>
      </c>
      <c r="D132" s="161"/>
      <c r="E132" s="162">
        <f t="shared" si="3"/>
        <v>488</v>
      </c>
      <c r="F132" s="144">
        <v>0</v>
      </c>
      <c r="G132" s="142">
        <f t="shared" si="2"/>
        <v>488</v>
      </c>
    </row>
    <row r="133" customHeight="1" spans="1:7">
      <c r="A133" s="165">
        <v>2050302</v>
      </c>
      <c r="B133" s="165" t="s">
        <v>231</v>
      </c>
      <c r="C133" s="160">
        <v>5021.836801</v>
      </c>
      <c r="D133" s="161"/>
      <c r="E133" s="162">
        <f t="shared" si="3"/>
        <v>5021.836801</v>
      </c>
      <c r="F133" s="144">
        <v>5984</v>
      </c>
      <c r="G133" s="142">
        <f t="shared" si="2"/>
        <v>-962.163199</v>
      </c>
    </row>
    <row r="134" customHeight="1" spans="1:7">
      <c r="A134" s="165">
        <v>2050303</v>
      </c>
      <c r="B134" s="165" t="s">
        <v>232</v>
      </c>
      <c r="C134" s="160">
        <v>18</v>
      </c>
      <c r="D134" s="161"/>
      <c r="E134" s="162">
        <f t="shared" si="3"/>
        <v>18</v>
      </c>
      <c r="F134" s="144">
        <v>112</v>
      </c>
      <c r="G134" s="142">
        <f t="shared" ref="G134:G197" si="4">E134-F134</f>
        <v>-94</v>
      </c>
    </row>
    <row r="135" s="140" customFormat="1" customHeight="1" spans="1:7">
      <c r="A135" s="165">
        <v>2050399</v>
      </c>
      <c r="B135" s="165" t="s">
        <v>233</v>
      </c>
      <c r="C135" s="166"/>
      <c r="D135" s="167"/>
      <c r="E135" s="162">
        <f t="shared" ref="E135:E198" si="5">C135+D135</f>
        <v>0</v>
      </c>
      <c r="F135" s="168">
        <v>23</v>
      </c>
      <c r="G135" s="142">
        <f t="shared" si="4"/>
        <v>-23</v>
      </c>
    </row>
    <row r="136" spans="1:7">
      <c r="A136" s="164">
        <v>20507</v>
      </c>
      <c r="B136" s="164" t="s">
        <v>234</v>
      </c>
      <c r="C136" s="160">
        <v>410.382189</v>
      </c>
      <c r="D136" s="161"/>
      <c r="E136" s="162">
        <f t="shared" si="5"/>
        <v>410.382189</v>
      </c>
      <c r="F136" s="144">
        <v>575</v>
      </c>
      <c r="G136" s="142">
        <f t="shared" si="4"/>
        <v>-164.617811</v>
      </c>
    </row>
    <row r="137" customHeight="1" spans="1:7">
      <c r="A137" s="165">
        <v>2050701</v>
      </c>
      <c r="B137" s="165" t="s">
        <v>235</v>
      </c>
      <c r="C137" s="160">
        <v>410.382189</v>
      </c>
      <c r="D137" s="161"/>
      <c r="E137" s="162">
        <f t="shared" si="5"/>
        <v>410.382189</v>
      </c>
      <c r="F137" s="144">
        <v>565</v>
      </c>
      <c r="G137" s="142">
        <f t="shared" si="4"/>
        <v>-154.617811</v>
      </c>
    </row>
    <row r="138" s="141" customFormat="1" customHeight="1" spans="1:7">
      <c r="A138" s="165">
        <v>2050702</v>
      </c>
      <c r="B138" s="165" t="s">
        <v>236</v>
      </c>
      <c r="C138" s="171"/>
      <c r="D138" s="172"/>
      <c r="E138" s="162">
        <f t="shared" si="5"/>
        <v>0</v>
      </c>
      <c r="F138" s="141">
        <v>10</v>
      </c>
      <c r="G138" s="142">
        <f t="shared" si="4"/>
        <v>-10</v>
      </c>
    </row>
    <row r="139" spans="1:7">
      <c r="A139" s="164">
        <v>20508</v>
      </c>
      <c r="B139" s="164" t="s">
        <v>237</v>
      </c>
      <c r="C139" s="160">
        <v>1418.39209</v>
      </c>
      <c r="D139" s="161"/>
      <c r="E139" s="162">
        <f t="shared" si="5"/>
        <v>1418.39209</v>
      </c>
      <c r="F139" s="144">
        <v>3112</v>
      </c>
      <c r="G139" s="142">
        <f t="shared" si="4"/>
        <v>-1693.60791</v>
      </c>
    </row>
    <row r="140" customHeight="1" spans="1:7">
      <c r="A140" s="165">
        <v>2050801</v>
      </c>
      <c r="B140" s="165" t="s">
        <v>238</v>
      </c>
      <c r="C140" s="160">
        <v>1003.67173</v>
      </c>
      <c r="D140" s="161"/>
      <c r="E140" s="162">
        <f t="shared" si="5"/>
        <v>1003.67173</v>
      </c>
      <c r="F140" s="144">
        <v>1512</v>
      </c>
      <c r="G140" s="142">
        <f t="shared" si="4"/>
        <v>-508.32827</v>
      </c>
    </row>
    <row r="141" customHeight="1" spans="1:7">
      <c r="A141" s="165">
        <v>2050802</v>
      </c>
      <c r="B141" s="165" t="s">
        <v>239</v>
      </c>
      <c r="C141" s="160">
        <v>414.72036</v>
      </c>
      <c r="D141" s="161"/>
      <c r="E141" s="162">
        <f t="shared" si="5"/>
        <v>414.72036</v>
      </c>
      <c r="F141" s="144">
        <v>1600</v>
      </c>
      <c r="G141" s="142">
        <f t="shared" si="4"/>
        <v>-1185.27964</v>
      </c>
    </row>
    <row r="142" spans="1:7">
      <c r="A142" s="164">
        <v>20599</v>
      </c>
      <c r="B142" s="164" t="s">
        <v>240</v>
      </c>
      <c r="C142" s="160">
        <v>505.22</v>
      </c>
      <c r="D142" s="161"/>
      <c r="E142" s="162">
        <f t="shared" si="5"/>
        <v>505.22</v>
      </c>
      <c r="F142" s="144">
        <v>2643</v>
      </c>
      <c r="G142" s="142">
        <f t="shared" si="4"/>
        <v>-2137.78</v>
      </c>
    </row>
    <row r="143" customHeight="1" spans="1:7">
      <c r="A143" s="165">
        <v>2059999</v>
      </c>
      <c r="B143" s="165" t="s">
        <v>240</v>
      </c>
      <c r="C143" s="160">
        <v>505.22</v>
      </c>
      <c r="D143" s="161"/>
      <c r="E143" s="162">
        <f t="shared" si="5"/>
        <v>505.22</v>
      </c>
      <c r="F143" s="144">
        <v>2643</v>
      </c>
      <c r="G143" s="142">
        <f t="shared" si="4"/>
        <v>-2137.78</v>
      </c>
    </row>
    <row r="144" spans="1:7">
      <c r="A144" s="159">
        <v>206</v>
      </c>
      <c r="B144" s="159" t="s">
        <v>28</v>
      </c>
      <c r="C144" s="160">
        <v>520.405702</v>
      </c>
      <c r="D144" s="161">
        <f>1424+1385</f>
        <v>2809</v>
      </c>
      <c r="E144" s="162">
        <f t="shared" si="5"/>
        <v>3329.405702</v>
      </c>
      <c r="F144" s="142">
        <v>543</v>
      </c>
      <c r="G144" s="142">
        <f t="shared" si="4"/>
        <v>2786.405702</v>
      </c>
    </row>
    <row r="145" spans="1:7">
      <c r="A145" s="164">
        <v>20601</v>
      </c>
      <c r="B145" s="164" t="s">
        <v>241</v>
      </c>
      <c r="C145" s="160">
        <v>133.620365</v>
      </c>
      <c r="D145" s="161"/>
      <c r="E145" s="162">
        <f t="shared" si="5"/>
        <v>133.620365</v>
      </c>
      <c r="F145" s="144">
        <v>143</v>
      </c>
      <c r="G145" s="142">
        <f t="shared" si="4"/>
        <v>-9.37963500000001</v>
      </c>
    </row>
    <row r="146" customHeight="1" spans="1:7">
      <c r="A146" s="165">
        <v>2060101</v>
      </c>
      <c r="B146" s="165" t="s">
        <v>148</v>
      </c>
      <c r="C146" s="160">
        <v>99.780365</v>
      </c>
      <c r="D146" s="161"/>
      <c r="E146" s="162">
        <f t="shared" si="5"/>
        <v>99.780365</v>
      </c>
      <c r="F146" s="144">
        <v>109</v>
      </c>
      <c r="G146" s="142">
        <f t="shared" si="4"/>
        <v>-9.219635</v>
      </c>
    </row>
    <row r="147" customHeight="1" spans="1:7">
      <c r="A147" s="165">
        <v>2060199</v>
      </c>
      <c r="B147" s="165" t="s">
        <v>242</v>
      </c>
      <c r="C147" s="160">
        <v>33.84</v>
      </c>
      <c r="D147" s="161"/>
      <c r="E147" s="162">
        <f t="shared" si="5"/>
        <v>33.84</v>
      </c>
      <c r="F147" s="144">
        <v>34</v>
      </c>
      <c r="G147" s="142">
        <f t="shared" si="4"/>
        <v>-0.159999999999997</v>
      </c>
    </row>
    <row r="148" spans="1:7">
      <c r="A148" s="164">
        <v>20604</v>
      </c>
      <c r="B148" s="164" t="s">
        <v>243</v>
      </c>
      <c r="C148" s="160">
        <v>144.25</v>
      </c>
      <c r="D148" s="161">
        <v>1385</v>
      </c>
      <c r="E148" s="162">
        <f t="shared" si="5"/>
        <v>1529.25</v>
      </c>
      <c r="F148" s="144">
        <v>82</v>
      </c>
      <c r="G148" s="142">
        <f t="shared" si="4"/>
        <v>1447.25</v>
      </c>
    </row>
    <row r="149" s="140" customFormat="1" customHeight="1" spans="1:7">
      <c r="A149" s="165">
        <v>2060404</v>
      </c>
      <c r="B149" s="165" t="s">
        <v>244</v>
      </c>
      <c r="C149" s="166"/>
      <c r="D149" s="167"/>
      <c r="E149" s="162">
        <f t="shared" si="5"/>
        <v>0</v>
      </c>
      <c r="F149" s="168">
        <v>58</v>
      </c>
      <c r="G149" s="142">
        <f t="shared" si="4"/>
        <v>-58</v>
      </c>
    </row>
    <row r="150" customHeight="1" spans="1:7">
      <c r="A150" s="165">
        <v>2060499</v>
      </c>
      <c r="B150" s="165" t="s">
        <v>245</v>
      </c>
      <c r="C150" s="160">
        <v>144.25</v>
      </c>
      <c r="D150" s="161">
        <v>1385</v>
      </c>
      <c r="E150" s="162">
        <f t="shared" si="5"/>
        <v>1529.25</v>
      </c>
      <c r="F150" s="144">
        <v>24</v>
      </c>
      <c r="G150" s="142">
        <f t="shared" si="4"/>
        <v>1505.25</v>
      </c>
    </row>
    <row r="151" s="140" customFormat="1" spans="1:7">
      <c r="A151" s="164">
        <v>20699</v>
      </c>
      <c r="B151" s="164" t="s">
        <v>246</v>
      </c>
      <c r="C151" s="166"/>
      <c r="D151" s="167">
        <v>1424</v>
      </c>
      <c r="E151" s="162">
        <f t="shared" si="5"/>
        <v>1424</v>
      </c>
      <c r="F151" s="168">
        <v>80</v>
      </c>
      <c r="G151" s="142">
        <f t="shared" si="4"/>
        <v>1344</v>
      </c>
    </row>
    <row r="152" s="140" customFormat="1" customHeight="1" spans="1:7">
      <c r="A152" s="165">
        <v>2069999</v>
      </c>
      <c r="B152" s="165" t="s">
        <v>246</v>
      </c>
      <c r="C152" s="166"/>
      <c r="D152" s="167">
        <v>1424</v>
      </c>
      <c r="E152" s="162">
        <f t="shared" si="5"/>
        <v>1424</v>
      </c>
      <c r="F152" s="168">
        <v>80</v>
      </c>
      <c r="G152" s="142">
        <f t="shared" si="4"/>
        <v>1344</v>
      </c>
    </row>
    <row r="153" spans="1:7">
      <c r="A153" s="164">
        <v>20607</v>
      </c>
      <c r="B153" s="164" t="s">
        <v>247</v>
      </c>
      <c r="C153" s="160">
        <v>242.535337</v>
      </c>
      <c r="D153" s="161"/>
      <c r="E153" s="162">
        <f t="shared" si="5"/>
        <v>242.535337</v>
      </c>
      <c r="F153" s="144">
        <v>238</v>
      </c>
      <c r="G153" s="142">
        <f t="shared" si="4"/>
        <v>4.535337</v>
      </c>
    </row>
    <row r="154" customHeight="1" spans="1:7">
      <c r="A154" s="165">
        <v>2060701</v>
      </c>
      <c r="B154" s="165" t="s">
        <v>248</v>
      </c>
      <c r="C154" s="160">
        <v>103.801591</v>
      </c>
      <c r="D154" s="161"/>
      <c r="E154" s="162">
        <f t="shared" si="5"/>
        <v>103.801591</v>
      </c>
      <c r="F154" s="144">
        <v>103</v>
      </c>
      <c r="G154" s="142">
        <f t="shared" si="4"/>
        <v>0.801591000000002</v>
      </c>
    </row>
    <row r="155" customHeight="1" spans="1:7">
      <c r="A155" s="165">
        <v>2060702</v>
      </c>
      <c r="B155" s="165" t="s">
        <v>249</v>
      </c>
      <c r="C155" s="160">
        <v>72.33</v>
      </c>
      <c r="D155" s="161"/>
      <c r="E155" s="162">
        <f t="shared" si="5"/>
        <v>72.33</v>
      </c>
      <c r="F155" s="144">
        <v>75</v>
      </c>
      <c r="G155" s="142">
        <f t="shared" si="4"/>
        <v>-2.67</v>
      </c>
    </row>
    <row r="156" customHeight="1" spans="1:7">
      <c r="A156" s="165">
        <v>2060703</v>
      </c>
      <c r="B156" s="165" t="s">
        <v>250</v>
      </c>
      <c r="C156" s="160">
        <v>51.733746</v>
      </c>
      <c r="D156" s="161"/>
      <c r="E156" s="162">
        <f t="shared" si="5"/>
        <v>51.733746</v>
      </c>
      <c r="F156" s="144">
        <v>52</v>
      </c>
      <c r="G156" s="142">
        <f t="shared" si="4"/>
        <v>-0.266254000000004</v>
      </c>
    </row>
    <row r="157" customHeight="1" spans="1:7">
      <c r="A157" s="165">
        <v>2060799</v>
      </c>
      <c r="B157" s="165" t="s">
        <v>251</v>
      </c>
      <c r="C157" s="160">
        <v>14.67</v>
      </c>
      <c r="D157" s="161"/>
      <c r="E157" s="162">
        <f t="shared" si="5"/>
        <v>14.67</v>
      </c>
      <c r="F157" s="144">
        <v>8</v>
      </c>
      <c r="G157" s="142">
        <f t="shared" si="4"/>
        <v>6.67</v>
      </c>
    </row>
    <row r="158" spans="1:7">
      <c r="A158" s="159">
        <v>207</v>
      </c>
      <c r="B158" s="159" t="s">
        <v>31</v>
      </c>
      <c r="C158" s="160">
        <v>7947.495112</v>
      </c>
      <c r="D158" s="161">
        <v>5768</v>
      </c>
      <c r="E158" s="162">
        <f t="shared" si="5"/>
        <v>13715.495112</v>
      </c>
      <c r="F158" s="142">
        <v>19054</v>
      </c>
      <c r="G158" s="142">
        <f t="shared" si="4"/>
        <v>-5338.504888</v>
      </c>
    </row>
    <row r="159" spans="1:7">
      <c r="A159" s="164">
        <v>20701</v>
      </c>
      <c r="B159" s="164" t="s">
        <v>252</v>
      </c>
      <c r="C159" s="160">
        <v>3777.536518</v>
      </c>
      <c r="D159" s="161">
        <v>5768</v>
      </c>
      <c r="E159" s="162">
        <f t="shared" si="5"/>
        <v>9545.536518</v>
      </c>
      <c r="F159" s="144">
        <v>15878</v>
      </c>
      <c r="G159" s="142">
        <f t="shared" si="4"/>
        <v>-6332.463482</v>
      </c>
    </row>
    <row r="160" customHeight="1" spans="1:7">
      <c r="A160" s="165">
        <v>2070101</v>
      </c>
      <c r="B160" s="165" t="s">
        <v>148</v>
      </c>
      <c r="C160" s="160">
        <v>514.118819</v>
      </c>
      <c r="D160" s="161"/>
      <c r="E160" s="162">
        <f t="shared" si="5"/>
        <v>514.118819</v>
      </c>
      <c r="F160" s="144">
        <v>769</v>
      </c>
      <c r="G160" s="142">
        <f t="shared" si="4"/>
        <v>-254.881181</v>
      </c>
    </row>
    <row r="161" customHeight="1" spans="1:7">
      <c r="A161" s="165">
        <v>2070104</v>
      </c>
      <c r="B161" s="165" t="s">
        <v>253</v>
      </c>
      <c r="C161" s="160">
        <v>162.50385</v>
      </c>
      <c r="D161" s="161"/>
      <c r="E161" s="162">
        <f t="shared" si="5"/>
        <v>162.50385</v>
      </c>
      <c r="F161" s="144">
        <v>167</v>
      </c>
      <c r="G161" s="142">
        <f t="shared" si="4"/>
        <v>-4.49615</v>
      </c>
    </row>
    <row r="162" s="140" customFormat="1" customHeight="1" spans="1:7">
      <c r="A162" s="165">
        <v>2070108</v>
      </c>
      <c r="B162" s="165" t="s">
        <v>254</v>
      </c>
      <c r="C162" s="166"/>
      <c r="D162" s="167"/>
      <c r="E162" s="162">
        <f t="shared" si="5"/>
        <v>0</v>
      </c>
      <c r="F162" s="168">
        <v>69</v>
      </c>
      <c r="G162" s="142">
        <f t="shared" si="4"/>
        <v>-69</v>
      </c>
    </row>
    <row r="163" customHeight="1" spans="1:7">
      <c r="A163" s="165">
        <v>2070109</v>
      </c>
      <c r="B163" s="165" t="s">
        <v>255</v>
      </c>
      <c r="C163" s="160">
        <v>574.965724</v>
      </c>
      <c r="D163" s="161"/>
      <c r="E163" s="162">
        <f t="shared" si="5"/>
        <v>574.965724</v>
      </c>
      <c r="F163" s="144">
        <v>504</v>
      </c>
      <c r="G163" s="142">
        <f t="shared" si="4"/>
        <v>70.965724</v>
      </c>
    </row>
    <row r="164" customHeight="1" spans="1:7">
      <c r="A164" s="165">
        <v>2070111</v>
      </c>
      <c r="B164" s="165" t="s">
        <v>256</v>
      </c>
      <c r="C164" s="160">
        <v>192.240604</v>
      </c>
      <c r="D164" s="161"/>
      <c r="E164" s="162">
        <f t="shared" si="5"/>
        <v>192.240604</v>
      </c>
      <c r="F164" s="144">
        <v>212</v>
      </c>
      <c r="G164" s="142">
        <f t="shared" si="4"/>
        <v>-19.759396</v>
      </c>
    </row>
    <row r="165" customHeight="1" spans="1:7">
      <c r="A165" s="165">
        <v>2070112</v>
      </c>
      <c r="B165" s="165" t="s">
        <v>257</v>
      </c>
      <c r="C165" s="160">
        <v>291.682937</v>
      </c>
      <c r="D165" s="161"/>
      <c r="E165" s="162">
        <f t="shared" si="5"/>
        <v>291.682937</v>
      </c>
      <c r="F165" s="144">
        <v>60</v>
      </c>
      <c r="G165" s="142">
        <f t="shared" si="4"/>
        <v>231.682937</v>
      </c>
    </row>
    <row r="166" customHeight="1" spans="1:7">
      <c r="A166" s="165">
        <v>2070113</v>
      </c>
      <c r="B166" s="165" t="s">
        <v>258</v>
      </c>
      <c r="C166" s="160">
        <v>124.4</v>
      </c>
      <c r="D166" s="161"/>
      <c r="E166" s="162">
        <f t="shared" si="5"/>
        <v>124.4</v>
      </c>
      <c r="F166" s="144">
        <v>0</v>
      </c>
      <c r="G166" s="142">
        <f t="shared" si="4"/>
        <v>124.4</v>
      </c>
    </row>
    <row r="167" s="140" customFormat="1" ht="13.5" customHeight="1" spans="1:7">
      <c r="A167" s="165">
        <v>2070114</v>
      </c>
      <c r="B167" s="165" t="s">
        <v>259</v>
      </c>
      <c r="C167" s="166"/>
      <c r="D167" s="167"/>
      <c r="E167" s="162">
        <f t="shared" si="5"/>
        <v>0</v>
      </c>
      <c r="F167" s="168">
        <v>12964</v>
      </c>
      <c r="G167" s="142">
        <f t="shared" si="4"/>
        <v>-12964</v>
      </c>
    </row>
    <row r="168" customHeight="1" spans="1:7">
      <c r="A168" s="165">
        <v>2070199</v>
      </c>
      <c r="B168" s="165" t="s">
        <v>260</v>
      </c>
      <c r="C168" s="160">
        <v>1917.624584</v>
      </c>
      <c r="D168" s="161">
        <v>5768</v>
      </c>
      <c r="E168" s="162">
        <f t="shared" si="5"/>
        <v>7685.624584</v>
      </c>
      <c r="F168" s="144">
        <v>1133</v>
      </c>
      <c r="G168" s="142">
        <f t="shared" si="4"/>
        <v>6552.624584</v>
      </c>
    </row>
    <row r="169" spans="1:7">
      <c r="A169" s="164">
        <v>20702</v>
      </c>
      <c r="B169" s="164" t="s">
        <v>261</v>
      </c>
      <c r="C169" s="160">
        <v>438.70548</v>
      </c>
      <c r="D169" s="161"/>
      <c r="E169" s="162">
        <f t="shared" si="5"/>
        <v>438.70548</v>
      </c>
      <c r="F169" s="144">
        <v>352</v>
      </c>
      <c r="G169" s="142">
        <f t="shared" si="4"/>
        <v>86.70548</v>
      </c>
    </row>
    <row r="170" customHeight="1" spans="1:7">
      <c r="A170" s="165">
        <v>2070204</v>
      </c>
      <c r="B170" s="165" t="s">
        <v>262</v>
      </c>
      <c r="C170" s="160">
        <v>438.70548</v>
      </c>
      <c r="D170" s="161"/>
      <c r="E170" s="162">
        <f t="shared" si="5"/>
        <v>438.70548</v>
      </c>
      <c r="F170" s="144">
        <v>352</v>
      </c>
      <c r="G170" s="142">
        <f t="shared" si="4"/>
        <v>86.70548</v>
      </c>
    </row>
    <row r="171" spans="1:7">
      <c r="A171" s="164">
        <v>20703</v>
      </c>
      <c r="B171" s="164" t="s">
        <v>263</v>
      </c>
      <c r="C171" s="160">
        <v>451.621408</v>
      </c>
      <c r="D171" s="161"/>
      <c r="E171" s="162">
        <f t="shared" si="5"/>
        <v>451.621408</v>
      </c>
      <c r="F171" s="144">
        <v>433</v>
      </c>
      <c r="G171" s="142">
        <f t="shared" si="4"/>
        <v>18.621408</v>
      </c>
    </row>
    <row r="172" customHeight="1" spans="1:7">
      <c r="A172" s="165">
        <v>2070307</v>
      </c>
      <c r="B172" s="165" t="s">
        <v>264</v>
      </c>
      <c r="C172" s="160">
        <v>174</v>
      </c>
      <c r="D172" s="161"/>
      <c r="E172" s="162">
        <f t="shared" si="5"/>
        <v>174</v>
      </c>
      <c r="F172" s="144">
        <v>283</v>
      </c>
      <c r="G172" s="142">
        <f t="shared" si="4"/>
        <v>-109</v>
      </c>
    </row>
    <row r="173" customHeight="1" spans="1:7">
      <c r="A173" s="165">
        <v>2070308</v>
      </c>
      <c r="B173" s="165" t="s">
        <v>265</v>
      </c>
      <c r="C173" s="160">
        <v>202.621408</v>
      </c>
      <c r="D173" s="161"/>
      <c r="E173" s="162">
        <f t="shared" si="5"/>
        <v>202.621408</v>
      </c>
      <c r="F173" s="144">
        <v>132</v>
      </c>
      <c r="G173" s="142">
        <f t="shared" si="4"/>
        <v>70.621408</v>
      </c>
    </row>
    <row r="174" customHeight="1" spans="1:7">
      <c r="A174" s="165">
        <v>2070399</v>
      </c>
      <c r="B174" s="165" t="s">
        <v>266</v>
      </c>
      <c r="C174" s="160">
        <v>75</v>
      </c>
      <c r="D174" s="161"/>
      <c r="E174" s="162">
        <f t="shared" si="5"/>
        <v>75</v>
      </c>
      <c r="F174" s="144">
        <v>18</v>
      </c>
      <c r="G174" s="142">
        <f t="shared" si="4"/>
        <v>57</v>
      </c>
    </row>
    <row r="175" spans="1:7">
      <c r="A175" s="164">
        <v>20706</v>
      </c>
      <c r="B175" s="164" t="s">
        <v>267</v>
      </c>
      <c r="C175" s="160">
        <v>1512.084506</v>
      </c>
      <c r="D175" s="161"/>
      <c r="E175" s="162">
        <f t="shared" si="5"/>
        <v>1512.084506</v>
      </c>
      <c r="F175" s="144">
        <v>1729</v>
      </c>
      <c r="G175" s="142">
        <f t="shared" si="4"/>
        <v>-216.915494</v>
      </c>
    </row>
    <row r="176" customHeight="1" spans="1:7">
      <c r="A176" s="165">
        <v>2070604</v>
      </c>
      <c r="B176" s="165" t="s">
        <v>268</v>
      </c>
      <c r="C176" s="160">
        <v>1512.084506</v>
      </c>
      <c r="D176" s="161"/>
      <c r="E176" s="162">
        <f t="shared" si="5"/>
        <v>1512.084506</v>
      </c>
      <c r="F176" s="144">
        <v>1729</v>
      </c>
      <c r="G176" s="142">
        <f t="shared" si="4"/>
        <v>-216.915494</v>
      </c>
    </row>
    <row r="177" spans="1:7">
      <c r="A177" s="164">
        <v>20708</v>
      </c>
      <c r="B177" s="164" t="s">
        <v>269</v>
      </c>
      <c r="C177" s="160">
        <v>837.5</v>
      </c>
      <c r="D177" s="161"/>
      <c r="E177" s="162">
        <f t="shared" si="5"/>
        <v>837.5</v>
      </c>
      <c r="F177" s="144">
        <v>295</v>
      </c>
      <c r="G177" s="142">
        <f t="shared" si="4"/>
        <v>542.5</v>
      </c>
    </row>
    <row r="178" s="141" customFormat="1" customHeight="1" spans="1:7">
      <c r="A178" s="165">
        <v>2070808</v>
      </c>
      <c r="B178" s="165" t="s">
        <v>270</v>
      </c>
      <c r="C178" s="171"/>
      <c r="D178" s="172"/>
      <c r="E178" s="162">
        <f t="shared" si="5"/>
        <v>0</v>
      </c>
      <c r="F178" s="141">
        <v>60</v>
      </c>
      <c r="G178" s="142">
        <f t="shared" si="4"/>
        <v>-60</v>
      </c>
    </row>
    <row r="179" customHeight="1" spans="1:7">
      <c r="A179" s="165">
        <v>2070807</v>
      </c>
      <c r="B179" s="165" t="s">
        <v>271</v>
      </c>
      <c r="C179" s="160">
        <v>343.5</v>
      </c>
      <c r="D179" s="161"/>
      <c r="E179" s="162">
        <f t="shared" si="5"/>
        <v>343.5</v>
      </c>
      <c r="F179" s="144">
        <v>0</v>
      </c>
      <c r="G179" s="142">
        <f t="shared" si="4"/>
        <v>343.5</v>
      </c>
    </row>
    <row r="180" customHeight="1" spans="1:7">
      <c r="A180" s="165">
        <v>2070899</v>
      </c>
      <c r="B180" s="165" t="s">
        <v>272</v>
      </c>
      <c r="C180" s="160">
        <v>494</v>
      </c>
      <c r="D180" s="161"/>
      <c r="E180" s="162">
        <f t="shared" si="5"/>
        <v>494</v>
      </c>
      <c r="F180" s="144">
        <v>235</v>
      </c>
      <c r="G180" s="142">
        <f t="shared" si="4"/>
        <v>259</v>
      </c>
    </row>
    <row r="181" spans="1:7">
      <c r="A181" s="164">
        <v>20799</v>
      </c>
      <c r="B181" s="164" t="s">
        <v>273</v>
      </c>
      <c r="C181" s="160">
        <v>930.0472</v>
      </c>
      <c r="D181" s="161"/>
      <c r="E181" s="162">
        <f t="shared" si="5"/>
        <v>930.0472</v>
      </c>
      <c r="F181" s="144">
        <v>367</v>
      </c>
      <c r="G181" s="142">
        <f t="shared" si="4"/>
        <v>563.0472</v>
      </c>
    </row>
    <row r="182" customHeight="1" spans="1:7">
      <c r="A182" s="165">
        <v>2079902</v>
      </c>
      <c r="B182" s="165" t="s">
        <v>274</v>
      </c>
      <c r="C182" s="160">
        <v>928.3444</v>
      </c>
      <c r="D182" s="161"/>
      <c r="E182" s="162">
        <f t="shared" si="5"/>
        <v>928.3444</v>
      </c>
      <c r="F182" s="144">
        <v>365</v>
      </c>
      <c r="G182" s="142">
        <f t="shared" si="4"/>
        <v>563.3444</v>
      </c>
    </row>
    <row r="183" customHeight="1" spans="1:7">
      <c r="A183" s="165">
        <v>2079999</v>
      </c>
      <c r="B183" s="165" t="s">
        <v>273</v>
      </c>
      <c r="C183" s="160">
        <v>1.7028</v>
      </c>
      <c r="D183" s="161"/>
      <c r="E183" s="162">
        <f t="shared" si="5"/>
        <v>1.7028</v>
      </c>
      <c r="F183" s="144">
        <v>2</v>
      </c>
      <c r="G183" s="142">
        <f t="shared" si="4"/>
        <v>-0.2972</v>
      </c>
    </row>
    <row r="184" spans="1:7">
      <c r="A184" s="159">
        <v>208</v>
      </c>
      <c r="B184" s="159" t="s">
        <v>34</v>
      </c>
      <c r="C184" s="160">
        <v>110540.297918</v>
      </c>
      <c r="D184" s="161">
        <v>-31432</v>
      </c>
      <c r="E184" s="162">
        <f t="shared" si="5"/>
        <v>79108.297918</v>
      </c>
      <c r="F184" s="142">
        <v>95415</v>
      </c>
      <c r="G184" s="142">
        <f t="shared" si="4"/>
        <v>-16306.702082</v>
      </c>
    </row>
    <row r="185" spans="1:7">
      <c r="A185" s="164">
        <v>20801</v>
      </c>
      <c r="B185" s="164" t="s">
        <v>275</v>
      </c>
      <c r="C185" s="160">
        <v>3262.000498</v>
      </c>
      <c r="D185" s="161"/>
      <c r="E185" s="162">
        <f t="shared" si="5"/>
        <v>3262.000498</v>
      </c>
      <c r="F185" s="144">
        <v>3274</v>
      </c>
      <c r="G185" s="142">
        <f t="shared" si="4"/>
        <v>-11.9995020000001</v>
      </c>
    </row>
    <row r="186" customHeight="1" spans="1:7">
      <c r="A186" s="165">
        <v>2080101</v>
      </c>
      <c r="B186" s="165" t="s">
        <v>148</v>
      </c>
      <c r="C186" s="160">
        <v>1502.623342</v>
      </c>
      <c r="D186" s="161"/>
      <c r="E186" s="162">
        <f t="shared" si="5"/>
        <v>1502.623342</v>
      </c>
      <c r="F186" s="144">
        <v>1563</v>
      </c>
      <c r="G186" s="142">
        <f t="shared" si="4"/>
        <v>-60.3766579999999</v>
      </c>
    </row>
    <row r="187" customHeight="1" spans="1:7">
      <c r="A187" s="165">
        <v>2080105</v>
      </c>
      <c r="B187" s="165" t="s">
        <v>276</v>
      </c>
      <c r="C187" s="160">
        <v>46.8</v>
      </c>
      <c r="D187" s="161"/>
      <c r="E187" s="162">
        <f t="shared" si="5"/>
        <v>46.8</v>
      </c>
      <c r="F187" s="144">
        <v>47</v>
      </c>
      <c r="G187" s="142">
        <f t="shared" si="4"/>
        <v>-0.200000000000003</v>
      </c>
    </row>
    <row r="188" customHeight="1" spans="1:7">
      <c r="A188" s="165">
        <v>2080109</v>
      </c>
      <c r="B188" s="165" t="s">
        <v>277</v>
      </c>
      <c r="C188" s="160">
        <v>1023.38722</v>
      </c>
      <c r="D188" s="161"/>
      <c r="E188" s="162">
        <f t="shared" si="5"/>
        <v>1023.38722</v>
      </c>
      <c r="F188" s="144">
        <v>957</v>
      </c>
      <c r="G188" s="142">
        <f t="shared" si="4"/>
        <v>66.38722</v>
      </c>
    </row>
    <row r="189" customHeight="1" spans="1:7">
      <c r="A189" s="165">
        <v>2080112</v>
      </c>
      <c r="B189" s="165" t="s">
        <v>278</v>
      </c>
      <c r="C189" s="160">
        <v>20</v>
      </c>
      <c r="D189" s="161"/>
      <c r="E189" s="162">
        <f t="shared" si="5"/>
        <v>20</v>
      </c>
      <c r="F189" s="144">
        <v>5</v>
      </c>
      <c r="G189" s="142">
        <f t="shared" si="4"/>
        <v>15</v>
      </c>
    </row>
    <row r="190" customHeight="1" spans="1:7">
      <c r="A190" s="165">
        <v>2080150</v>
      </c>
      <c r="B190" s="165" t="s">
        <v>151</v>
      </c>
      <c r="C190" s="160">
        <v>91.721118</v>
      </c>
      <c r="D190" s="161"/>
      <c r="E190" s="162">
        <f t="shared" si="5"/>
        <v>91.721118</v>
      </c>
      <c r="F190" s="144">
        <v>99</v>
      </c>
      <c r="G190" s="142">
        <f t="shared" si="4"/>
        <v>-7.278882</v>
      </c>
    </row>
    <row r="191" customHeight="1" spans="1:7">
      <c r="A191" s="165">
        <v>2080199</v>
      </c>
      <c r="B191" s="165" t="s">
        <v>279</v>
      </c>
      <c r="C191" s="160">
        <v>577.468818</v>
      </c>
      <c r="D191" s="161"/>
      <c r="E191" s="162">
        <f t="shared" si="5"/>
        <v>577.468818</v>
      </c>
      <c r="F191" s="144">
        <v>603</v>
      </c>
      <c r="G191" s="142">
        <f t="shared" si="4"/>
        <v>-25.5311819999999</v>
      </c>
    </row>
    <row r="192" spans="1:7">
      <c r="A192" s="164">
        <v>20802</v>
      </c>
      <c r="B192" s="164" t="s">
        <v>280</v>
      </c>
      <c r="C192" s="160">
        <v>3705.876802</v>
      </c>
      <c r="D192" s="161"/>
      <c r="E192" s="162">
        <f t="shared" si="5"/>
        <v>3705.876802</v>
      </c>
      <c r="F192" s="144">
        <v>3941</v>
      </c>
      <c r="G192" s="142">
        <f t="shared" si="4"/>
        <v>-235.123198</v>
      </c>
    </row>
    <row r="193" customHeight="1" spans="1:7">
      <c r="A193" s="165">
        <v>2080201</v>
      </c>
      <c r="B193" s="165" t="s">
        <v>148</v>
      </c>
      <c r="C193" s="160">
        <v>514.311302</v>
      </c>
      <c r="D193" s="161"/>
      <c r="E193" s="162">
        <f t="shared" si="5"/>
        <v>514.311302</v>
      </c>
      <c r="F193" s="144">
        <v>503</v>
      </c>
      <c r="G193" s="142">
        <f t="shared" si="4"/>
        <v>11.311302</v>
      </c>
    </row>
    <row r="194" customHeight="1" spans="1:7">
      <c r="A194" s="165">
        <v>2080202</v>
      </c>
      <c r="B194" s="165" t="s">
        <v>158</v>
      </c>
      <c r="C194" s="160">
        <v>126.24</v>
      </c>
      <c r="D194" s="161"/>
      <c r="E194" s="162">
        <f t="shared" si="5"/>
        <v>126.24</v>
      </c>
      <c r="F194" s="144">
        <v>88</v>
      </c>
      <c r="G194" s="142">
        <f t="shared" si="4"/>
        <v>38.24</v>
      </c>
    </row>
    <row r="195" customHeight="1" spans="1:7">
      <c r="A195" s="165">
        <v>2080206</v>
      </c>
      <c r="B195" s="165" t="s">
        <v>281</v>
      </c>
      <c r="C195" s="160">
        <v>11.69</v>
      </c>
      <c r="D195" s="161"/>
      <c r="E195" s="162">
        <f t="shared" si="5"/>
        <v>11.69</v>
      </c>
      <c r="F195" s="144">
        <v>3</v>
      </c>
      <c r="G195" s="142">
        <f t="shared" si="4"/>
        <v>8.69</v>
      </c>
    </row>
    <row r="196" customHeight="1" spans="1:7">
      <c r="A196" s="165">
        <v>2080207</v>
      </c>
      <c r="B196" s="165" t="s">
        <v>282</v>
      </c>
      <c r="C196" s="160">
        <v>187.25</v>
      </c>
      <c r="D196" s="161"/>
      <c r="E196" s="162">
        <f t="shared" si="5"/>
        <v>187.25</v>
      </c>
      <c r="F196" s="144">
        <v>4</v>
      </c>
      <c r="G196" s="142">
        <f t="shared" si="4"/>
        <v>183.25</v>
      </c>
    </row>
    <row r="197" customHeight="1" spans="1:7">
      <c r="A197" s="165">
        <v>2080208</v>
      </c>
      <c r="B197" s="165" t="s">
        <v>283</v>
      </c>
      <c r="C197" s="160">
        <v>2561.6055</v>
      </c>
      <c r="D197" s="161"/>
      <c r="E197" s="162">
        <f t="shared" si="5"/>
        <v>2561.6055</v>
      </c>
      <c r="F197" s="144">
        <v>3114</v>
      </c>
      <c r="G197" s="142">
        <f t="shared" si="4"/>
        <v>-552.3945</v>
      </c>
    </row>
    <row r="198" customHeight="1" spans="1:7">
      <c r="A198" s="165">
        <v>2080299</v>
      </c>
      <c r="B198" s="165" t="s">
        <v>284</v>
      </c>
      <c r="C198" s="160">
        <v>304.78</v>
      </c>
      <c r="D198" s="161"/>
      <c r="E198" s="162">
        <f t="shared" si="5"/>
        <v>304.78</v>
      </c>
      <c r="F198" s="144">
        <v>229</v>
      </c>
      <c r="G198" s="142">
        <f t="shared" ref="G198:G261" si="6">E198-F198</f>
        <v>75.78</v>
      </c>
    </row>
    <row r="199" spans="1:7">
      <c r="A199" s="164">
        <v>20805</v>
      </c>
      <c r="B199" s="164" t="s">
        <v>285</v>
      </c>
      <c r="C199" s="160">
        <v>59303.560952</v>
      </c>
      <c r="D199" s="161">
        <v>-29132</v>
      </c>
      <c r="E199" s="162">
        <f t="shared" ref="E199:E262" si="7">C199+D199</f>
        <v>30171.560952</v>
      </c>
      <c r="F199" s="144">
        <v>42926</v>
      </c>
      <c r="G199" s="142">
        <f t="shared" si="6"/>
        <v>-12754.439048</v>
      </c>
    </row>
    <row r="200" customHeight="1" spans="1:7">
      <c r="A200" s="165">
        <v>2080501</v>
      </c>
      <c r="B200" s="165" t="s">
        <v>286</v>
      </c>
      <c r="C200" s="160">
        <v>738.38224</v>
      </c>
      <c r="D200" s="161"/>
      <c r="E200" s="162">
        <f t="shared" si="7"/>
        <v>738.38224</v>
      </c>
      <c r="F200" s="144">
        <v>665</v>
      </c>
      <c r="G200" s="142">
        <f t="shared" si="6"/>
        <v>73.38224</v>
      </c>
    </row>
    <row r="201" customHeight="1" spans="1:7">
      <c r="A201" s="165">
        <v>2080502</v>
      </c>
      <c r="B201" s="165" t="s">
        <v>287</v>
      </c>
      <c r="C201" s="160">
        <v>934.20227</v>
      </c>
      <c r="D201" s="161"/>
      <c r="E201" s="162">
        <f t="shared" si="7"/>
        <v>934.20227</v>
      </c>
      <c r="F201" s="144">
        <v>843</v>
      </c>
      <c r="G201" s="142">
        <f t="shared" si="6"/>
        <v>91.20227</v>
      </c>
    </row>
    <row r="202" customHeight="1" spans="1:7">
      <c r="A202" s="165">
        <v>2080505</v>
      </c>
      <c r="B202" s="165" t="s">
        <v>288</v>
      </c>
      <c r="C202" s="160">
        <v>14789.273038</v>
      </c>
      <c r="D202" s="161"/>
      <c r="E202" s="162">
        <f t="shared" si="7"/>
        <v>14789.273038</v>
      </c>
      <c r="F202" s="144">
        <v>15062</v>
      </c>
      <c r="G202" s="142">
        <f t="shared" si="6"/>
        <v>-272.726962000001</v>
      </c>
    </row>
    <row r="203" customHeight="1" spans="1:7">
      <c r="A203" s="165">
        <v>2080506</v>
      </c>
      <c r="B203" s="165" t="s">
        <v>289</v>
      </c>
      <c r="C203" s="160">
        <v>30393.979404</v>
      </c>
      <c r="D203" s="161">
        <v>-29132</v>
      </c>
      <c r="E203" s="162">
        <f t="shared" si="7"/>
        <v>1261.979404</v>
      </c>
      <c r="F203" s="144">
        <v>13013</v>
      </c>
      <c r="G203" s="142">
        <f t="shared" si="6"/>
        <v>-11751.020596</v>
      </c>
    </row>
    <row r="204" customHeight="1" spans="1:7">
      <c r="A204" s="165">
        <v>2080599</v>
      </c>
      <c r="B204" s="165" t="s">
        <v>290</v>
      </c>
      <c r="C204" s="160">
        <v>12447.724</v>
      </c>
      <c r="D204" s="161"/>
      <c r="E204" s="162">
        <f t="shared" si="7"/>
        <v>12447.724</v>
      </c>
      <c r="F204" s="144">
        <v>13343</v>
      </c>
      <c r="G204" s="142">
        <f t="shared" si="6"/>
        <v>-895.276</v>
      </c>
    </row>
    <row r="205" spans="1:7">
      <c r="A205" s="164">
        <v>20806</v>
      </c>
      <c r="B205" s="164" t="s">
        <v>291</v>
      </c>
      <c r="C205" s="160">
        <v>22.9956</v>
      </c>
      <c r="D205" s="161"/>
      <c r="E205" s="162">
        <f t="shared" si="7"/>
        <v>22.9956</v>
      </c>
      <c r="F205" s="144">
        <v>18</v>
      </c>
      <c r="G205" s="142">
        <f t="shared" si="6"/>
        <v>4.9956</v>
      </c>
    </row>
    <row r="206" customHeight="1" spans="1:7">
      <c r="A206" s="165">
        <v>2080601</v>
      </c>
      <c r="B206" s="165" t="s">
        <v>292</v>
      </c>
      <c r="C206" s="160">
        <v>22.9956</v>
      </c>
      <c r="D206" s="161"/>
      <c r="E206" s="162">
        <f t="shared" si="7"/>
        <v>22.9956</v>
      </c>
      <c r="F206" s="144">
        <v>18</v>
      </c>
      <c r="G206" s="142">
        <f t="shared" si="6"/>
        <v>4.9956</v>
      </c>
    </row>
    <row r="207" spans="1:7">
      <c r="A207" s="164">
        <v>20807</v>
      </c>
      <c r="B207" s="164" t="s">
        <v>293</v>
      </c>
      <c r="C207" s="160">
        <v>6453.8</v>
      </c>
      <c r="D207" s="161">
        <v>-2300</v>
      </c>
      <c r="E207" s="162">
        <f t="shared" si="7"/>
        <v>4153.8</v>
      </c>
      <c r="F207" s="144">
        <v>4095</v>
      </c>
      <c r="G207" s="142">
        <f t="shared" si="6"/>
        <v>58.8000000000002</v>
      </c>
    </row>
    <row r="208" customHeight="1" spans="1:7">
      <c r="A208" s="165">
        <v>2080701</v>
      </c>
      <c r="B208" s="165" t="s">
        <v>294</v>
      </c>
      <c r="C208" s="160">
        <v>3544</v>
      </c>
      <c r="D208" s="161"/>
      <c r="E208" s="162">
        <f t="shared" si="7"/>
        <v>3544</v>
      </c>
      <c r="F208" s="144">
        <v>3649</v>
      </c>
      <c r="G208" s="142">
        <f t="shared" si="6"/>
        <v>-105</v>
      </c>
    </row>
    <row r="209" customHeight="1" spans="1:7">
      <c r="A209" s="165">
        <v>2080705</v>
      </c>
      <c r="B209" s="165" t="s">
        <v>295</v>
      </c>
      <c r="C209" s="160">
        <v>2634.8</v>
      </c>
      <c r="D209" s="161">
        <v>-2300</v>
      </c>
      <c r="E209" s="162">
        <f t="shared" si="7"/>
        <v>334.8</v>
      </c>
      <c r="F209" s="144">
        <v>178</v>
      </c>
      <c r="G209" s="142">
        <f t="shared" si="6"/>
        <v>156.8</v>
      </c>
    </row>
    <row r="210" customHeight="1" spans="1:7">
      <c r="A210" s="165">
        <v>2080709</v>
      </c>
      <c r="B210" s="165" t="s">
        <v>296</v>
      </c>
      <c r="C210" s="160">
        <v>7</v>
      </c>
      <c r="D210" s="161"/>
      <c r="E210" s="162">
        <f t="shared" si="7"/>
        <v>7</v>
      </c>
      <c r="F210" s="144">
        <v>0</v>
      </c>
      <c r="G210" s="142">
        <f t="shared" si="6"/>
        <v>7</v>
      </c>
    </row>
    <row r="211" customHeight="1" spans="1:7">
      <c r="A211" s="165">
        <v>2080799</v>
      </c>
      <c r="B211" s="165" t="s">
        <v>297</v>
      </c>
      <c r="C211" s="160">
        <v>268</v>
      </c>
      <c r="D211" s="161"/>
      <c r="E211" s="162">
        <f t="shared" si="7"/>
        <v>268</v>
      </c>
      <c r="F211" s="144">
        <v>268</v>
      </c>
      <c r="G211" s="142">
        <f t="shared" si="6"/>
        <v>0</v>
      </c>
    </row>
    <row r="212" spans="1:7">
      <c r="A212" s="164">
        <v>20808</v>
      </c>
      <c r="B212" s="164" t="s">
        <v>298</v>
      </c>
      <c r="C212" s="160">
        <v>6413.5944</v>
      </c>
      <c r="D212" s="161"/>
      <c r="E212" s="162">
        <f t="shared" si="7"/>
        <v>6413.5944</v>
      </c>
      <c r="F212" s="144">
        <v>7504</v>
      </c>
      <c r="G212" s="142">
        <f t="shared" si="6"/>
        <v>-1090.4056</v>
      </c>
    </row>
    <row r="213" s="140" customFormat="1" customHeight="1" spans="1:7">
      <c r="A213" s="165">
        <v>2080801</v>
      </c>
      <c r="B213" s="165" t="s">
        <v>299</v>
      </c>
      <c r="C213" s="166"/>
      <c r="D213" s="167"/>
      <c r="E213" s="162">
        <f t="shared" si="7"/>
        <v>0</v>
      </c>
      <c r="F213" s="168">
        <v>362</v>
      </c>
      <c r="G213" s="142">
        <f t="shared" si="6"/>
        <v>-362</v>
      </c>
    </row>
    <row r="214" customHeight="1" spans="1:7">
      <c r="A214" s="165">
        <v>2080802</v>
      </c>
      <c r="B214" s="165" t="s">
        <v>300</v>
      </c>
      <c r="C214" s="160">
        <v>815.2816</v>
      </c>
      <c r="D214" s="161"/>
      <c r="E214" s="162">
        <f t="shared" si="7"/>
        <v>815.2816</v>
      </c>
      <c r="F214" s="144">
        <v>912</v>
      </c>
      <c r="G214" s="142">
        <f t="shared" si="6"/>
        <v>-96.7184</v>
      </c>
    </row>
    <row r="215" customHeight="1" spans="1:7">
      <c r="A215" s="165">
        <v>2080803</v>
      </c>
      <c r="B215" s="165" t="s">
        <v>301</v>
      </c>
      <c r="C215" s="160">
        <v>283</v>
      </c>
      <c r="D215" s="161"/>
      <c r="E215" s="162">
        <f t="shared" si="7"/>
        <v>283</v>
      </c>
      <c r="F215" s="144">
        <v>283</v>
      </c>
      <c r="G215" s="142">
        <f t="shared" si="6"/>
        <v>0</v>
      </c>
    </row>
    <row r="216" customHeight="1" spans="1:7">
      <c r="A216" s="165">
        <v>2080805</v>
      </c>
      <c r="B216" s="165" t="s">
        <v>302</v>
      </c>
      <c r="C216" s="160">
        <v>440</v>
      </c>
      <c r="D216" s="161"/>
      <c r="E216" s="162">
        <f t="shared" si="7"/>
        <v>440</v>
      </c>
      <c r="F216" s="144">
        <v>606</v>
      </c>
      <c r="G216" s="142">
        <f t="shared" si="6"/>
        <v>-166</v>
      </c>
    </row>
    <row r="217" customHeight="1" spans="1:7">
      <c r="A217" s="165">
        <v>2080808</v>
      </c>
      <c r="B217" s="165" t="s">
        <v>303</v>
      </c>
      <c r="C217" s="160">
        <v>11</v>
      </c>
      <c r="D217" s="161"/>
      <c r="E217" s="162">
        <f t="shared" si="7"/>
        <v>11</v>
      </c>
      <c r="F217" s="144">
        <v>20</v>
      </c>
      <c r="G217" s="142">
        <f t="shared" si="6"/>
        <v>-9</v>
      </c>
    </row>
    <row r="218" customHeight="1" spans="1:7">
      <c r="A218" s="165">
        <v>2080899</v>
      </c>
      <c r="B218" s="165" t="s">
        <v>304</v>
      </c>
      <c r="C218" s="160">
        <v>4864.3128</v>
      </c>
      <c r="D218" s="161"/>
      <c r="E218" s="162">
        <f t="shared" si="7"/>
        <v>4864.3128</v>
      </c>
      <c r="F218" s="144">
        <v>5321</v>
      </c>
      <c r="G218" s="142">
        <f t="shared" si="6"/>
        <v>-456.6872</v>
      </c>
    </row>
    <row r="219" spans="1:7">
      <c r="A219" s="164">
        <v>20809</v>
      </c>
      <c r="B219" s="164" t="s">
        <v>305</v>
      </c>
      <c r="C219" s="160">
        <v>1673.2061</v>
      </c>
      <c r="D219" s="161"/>
      <c r="E219" s="162">
        <f t="shared" si="7"/>
        <v>1673.2061</v>
      </c>
      <c r="F219" s="144">
        <v>2032</v>
      </c>
      <c r="G219" s="142">
        <f t="shared" si="6"/>
        <v>-358.7939</v>
      </c>
    </row>
    <row r="220" customHeight="1" spans="1:7">
      <c r="A220" s="165">
        <v>2080901</v>
      </c>
      <c r="B220" s="165" t="s">
        <v>306</v>
      </c>
      <c r="C220" s="160">
        <v>661.7</v>
      </c>
      <c r="D220" s="161"/>
      <c r="E220" s="162">
        <f t="shared" si="7"/>
        <v>661.7</v>
      </c>
      <c r="F220" s="144">
        <v>985</v>
      </c>
      <c r="G220" s="142">
        <f t="shared" si="6"/>
        <v>-323.3</v>
      </c>
    </row>
    <row r="221" customHeight="1" spans="1:7">
      <c r="A221" s="165">
        <v>2080902</v>
      </c>
      <c r="B221" s="165" t="s">
        <v>307</v>
      </c>
      <c r="C221" s="160">
        <v>204.73686</v>
      </c>
      <c r="D221" s="161"/>
      <c r="E221" s="162">
        <f t="shared" si="7"/>
        <v>204.73686</v>
      </c>
      <c r="F221" s="144">
        <v>136</v>
      </c>
      <c r="G221" s="142">
        <f t="shared" si="6"/>
        <v>68.73686</v>
      </c>
    </row>
    <row r="222" customHeight="1" spans="1:7">
      <c r="A222" s="165">
        <v>2080903</v>
      </c>
      <c r="B222" s="165" t="s">
        <v>308</v>
      </c>
      <c r="C222" s="160">
        <v>27</v>
      </c>
      <c r="D222" s="161"/>
      <c r="E222" s="162">
        <f t="shared" si="7"/>
        <v>27</v>
      </c>
      <c r="F222" s="144">
        <v>13</v>
      </c>
      <c r="G222" s="142">
        <f t="shared" si="6"/>
        <v>14</v>
      </c>
    </row>
    <row r="223" customHeight="1" spans="1:7">
      <c r="A223" s="165">
        <v>2080905</v>
      </c>
      <c r="B223" s="165" t="s">
        <v>309</v>
      </c>
      <c r="C223" s="160">
        <v>245.51924</v>
      </c>
      <c r="D223" s="161"/>
      <c r="E223" s="162">
        <f t="shared" si="7"/>
        <v>245.51924</v>
      </c>
      <c r="F223" s="144">
        <v>359</v>
      </c>
      <c r="G223" s="142">
        <f t="shared" si="6"/>
        <v>-113.48076</v>
      </c>
    </row>
    <row r="224" customHeight="1" spans="1:7">
      <c r="A224" s="165">
        <v>2080999</v>
      </c>
      <c r="B224" s="165" t="s">
        <v>310</v>
      </c>
      <c r="C224" s="160">
        <v>534.25</v>
      </c>
      <c r="D224" s="161"/>
      <c r="E224" s="162">
        <f t="shared" si="7"/>
        <v>534.25</v>
      </c>
      <c r="F224" s="144">
        <v>539</v>
      </c>
      <c r="G224" s="142">
        <f t="shared" si="6"/>
        <v>-4.75</v>
      </c>
    </row>
    <row r="225" spans="1:7">
      <c r="A225" s="164">
        <v>20810</v>
      </c>
      <c r="B225" s="164" t="s">
        <v>311</v>
      </c>
      <c r="C225" s="160">
        <v>3014.165152</v>
      </c>
      <c r="D225" s="161"/>
      <c r="E225" s="162">
        <f t="shared" si="7"/>
        <v>3014.165152</v>
      </c>
      <c r="F225" s="144">
        <v>4015</v>
      </c>
      <c r="G225" s="142">
        <f t="shared" si="6"/>
        <v>-1000.834848</v>
      </c>
    </row>
    <row r="226" customHeight="1" spans="1:7">
      <c r="A226" s="165">
        <v>2081001</v>
      </c>
      <c r="B226" s="165" t="s">
        <v>312</v>
      </c>
      <c r="C226" s="160">
        <v>579.5164</v>
      </c>
      <c r="D226" s="161"/>
      <c r="E226" s="162">
        <f t="shared" si="7"/>
        <v>579.5164</v>
      </c>
      <c r="F226" s="144">
        <v>780</v>
      </c>
      <c r="G226" s="142">
        <f t="shared" si="6"/>
        <v>-200.4836</v>
      </c>
    </row>
    <row r="227" customHeight="1" spans="1:7">
      <c r="A227" s="165">
        <v>2081002</v>
      </c>
      <c r="B227" s="165" t="s">
        <v>313</v>
      </c>
      <c r="C227" s="160">
        <v>974.54</v>
      </c>
      <c r="D227" s="161"/>
      <c r="E227" s="162">
        <f t="shared" si="7"/>
        <v>974.54</v>
      </c>
      <c r="F227" s="144">
        <v>980</v>
      </c>
      <c r="G227" s="142">
        <f t="shared" si="6"/>
        <v>-5.46000000000004</v>
      </c>
    </row>
    <row r="228" customHeight="1" spans="1:7">
      <c r="A228" s="165">
        <v>2081004</v>
      </c>
      <c r="B228" s="165" t="s">
        <v>314</v>
      </c>
      <c r="C228" s="160">
        <v>317.50266</v>
      </c>
      <c r="D228" s="161"/>
      <c r="E228" s="162">
        <f t="shared" si="7"/>
        <v>317.50266</v>
      </c>
      <c r="F228" s="144">
        <v>909</v>
      </c>
      <c r="G228" s="142">
        <f t="shared" si="6"/>
        <v>-591.49734</v>
      </c>
    </row>
    <row r="229" customHeight="1" spans="1:7">
      <c r="A229" s="165">
        <v>2081005</v>
      </c>
      <c r="B229" s="165" t="s">
        <v>315</v>
      </c>
      <c r="C229" s="160">
        <v>468.106092</v>
      </c>
      <c r="D229" s="161"/>
      <c r="E229" s="162">
        <f t="shared" si="7"/>
        <v>468.106092</v>
      </c>
      <c r="F229" s="144">
        <v>555</v>
      </c>
      <c r="G229" s="142">
        <f t="shared" si="6"/>
        <v>-86.893908</v>
      </c>
    </row>
    <row r="230" customHeight="1" spans="1:7">
      <c r="A230" s="165">
        <v>2081006</v>
      </c>
      <c r="B230" s="165" t="s">
        <v>316</v>
      </c>
      <c r="C230" s="160">
        <v>520.5</v>
      </c>
      <c r="D230" s="161"/>
      <c r="E230" s="162">
        <f t="shared" si="7"/>
        <v>520.5</v>
      </c>
      <c r="F230" s="144">
        <v>647</v>
      </c>
      <c r="G230" s="142">
        <f t="shared" si="6"/>
        <v>-126.5</v>
      </c>
    </row>
    <row r="231" customHeight="1" spans="1:7">
      <c r="A231" s="165">
        <v>2081099</v>
      </c>
      <c r="B231" s="165" t="s">
        <v>317</v>
      </c>
      <c r="C231" s="160">
        <v>154</v>
      </c>
      <c r="D231" s="161"/>
      <c r="E231" s="162">
        <f t="shared" si="7"/>
        <v>154</v>
      </c>
      <c r="F231" s="144">
        <v>144</v>
      </c>
      <c r="G231" s="142">
        <f t="shared" si="6"/>
        <v>10</v>
      </c>
    </row>
    <row r="232" spans="1:7">
      <c r="A232" s="164">
        <v>20811</v>
      </c>
      <c r="B232" s="164" t="s">
        <v>318</v>
      </c>
      <c r="C232" s="160">
        <v>2774.125511</v>
      </c>
      <c r="D232" s="161"/>
      <c r="E232" s="162">
        <f t="shared" si="7"/>
        <v>2774.125511</v>
      </c>
      <c r="F232" s="144">
        <v>2566</v>
      </c>
      <c r="G232" s="142">
        <f t="shared" si="6"/>
        <v>208.125511</v>
      </c>
    </row>
    <row r="233" customHeight="1" spans="1:7">
      <c r="A233" s="165">
        <v>2081101</v>
      </c>
      <c r="B233" s="165" t="s">
        <v>148</v>
      </c>
      <c r="C233" s="160">
        <v>92.302887</v>
      </c>
      <c r="D233" s="161"/>
      <c r="E233" s="162">
        <f t="shared" si="7"/>
        <v>92.302887</v>
      </c>
      <c r="F233" s="144">
        <v>100</v>
      </c>
      <c r="G233" s="142">
        <f t="shared" si="6"/>
        <v>-7.697113</v>
      </c>
    </row>
    <row r="234" customHeight="1" spans="1:7">
      <c r="A234" s="165">
        <v>2081104</v>
      </c>
      <c r="B234" s="165" t="s">
        <v>319</v>
      </c>
      <c r="C234" s="160">
        <v>771.5625</v>
      </c>
      <c r="D234" s="161"/>
      <c r="E234" s="162">
        <f t="shared" si="7"/>
        <v>771.5625</v>
      </c>
      <c r="F234" s="144">
        <v>390</v>
      </c>
      <c r="G234" s="142">
        <f t="shared" si="6"/>
        <v>381.5625</v>
      </c>
    </row>
    <row r="235" customHeight="1" spans="1:7">
      <c r="A235" s="165">
        <v>2081106</v>
      </c>
      <c r="B235" s="165" t="s">
        <v>320</v>
      </c>
      <c r="C235" s="160">
        <v>0.06</v>
      </c>
      <c r="D235" s="161"/>
      <c r="E235" s="162">
        <v>0</v>
      </c>
      <c r="F235" s="144">
        <v>0</v>
      </c>
      <c r="G235" s="142">
        <f t="shared" si="6"/>
        <v>0</v>
      </c>
    </row>
    <row r="236" customHeight="1" spans="1:7">
      <c r="A236" s="165">
        <v>2081107</v>
      </c>
      <c r="B236" s="165" t="s">
        <v>321</v>
      </c>
      <c r="C236" s="160">
        <v>1591</v>
      </c>
      <c r="D236" s="161"/>
      <c r="E236" s="162">
        <f t="shared" si="7"/>
        <v>1591</v>
      </c>
      <c r="F236" s="144">
        <v>1604</v>
      </c>
      <c r="G236" s="142">
        <f t="shared" si="6"/>
        <v>-13</v>
      </c>
    </row>
    <row r="237" customHeight="1" spans="1:7">
      <c r="A237" s="165">
        <v>2081199</v>
      </c>
      <c r="B237" s="165" t="s">
        <v>322</v>
      </c>
      <c r="C237" s="160">
        <v>319.200124</v>
      </c>
      <c r="D237" s="161"/>
      <c r="E237" s="162">
        <f t="shared" si="7"/>
        <v>319.200124</v>
      </c>
      <c r="F237" s="144">
        <v>472</v>
      </c>
      <c r="G237" s="142">
        <f t="shared" si="6"/>
        <v>-152.799876</v>
      </c>
    </row>
    <row r="238" spans="1:7">
      <c r="A238" s="164">
        <v>20816</v>
      </c>
      <c r="B238" s="164" t="s">
        <v>323</v>
      </c>
      <c r="C238" s="160">
        <v>102.42115</v>
      </c>
      <c r="D238" s="161"/>
      <c r="E238" s="162">
        <f t="shared" si="7"/>
        <v>102.42115</v>
      </c>
      <c r="F238" s="144">
        <v>86</v>
      </c>
      <c r="G238" s="142">
        <f t="shared" si="6"/>
        <v>16.42115</v>
      </c>
    </row>
    <row r="239" customHeight="1" spans="1:7">
      <c r="A239" s="165">
        <v>2081601</v>
      </c>
      <c r="B239" s="165" t="s">
        <v>148</v>
      </c>
      <c r="C239" s="160">
        <v>73.22115</v>
      </c>
      <c r="D239" s="161"/>
      <c r="E239" s="162">
        <f t="shared" si="7"/>
        <v>73.22115</v>
      </c>
      <c r="F239" s="144">
        <v>63</v>
      </c>
      <c r="G239" s="142">
        <f t="shared" si="6"/>
        <v>10.22115</v>
      </c>
    </row>
    <row r="240" customHeight="1" spans="1:7">
      <c r="A240" s="165">
        <v>2081699</v>
      </c>
      <c r="B240" s="165" t="s">
        <v>324</v>
      </c>
      <c r="C240" s="160">
        <v>29.2</v>
      </c>
      <c r="D240" s="161"/>
      <c r="E240" s="162">
        <f t="shared" si="7"/>
        <v>29.2</v>
      </c>
      <c r="F240" s="144">
        <v>23</v>
      </c>
      <c r="G240" s="142">
        <f t="shared" si="6"/>
        <v>6.2</v>
      </c>
    </row>
    <row r="241" spans="1:7">
      <c r="A241" s="164">
        <v>20819</v>
      </c>
      <c r="B241" s="164" t="s">
        <v>325</v>
      </c>
      <c r="C241" s="160">
        <v>15124.04492</v>
      </c>
      <c r="D241" s="161"/>
      <c r="E241" s="162">
        <f t="shared" si="7"/>
        <v>15124.04492</v>
      </c>
      <c r="F241" s="144">
        <v>15308</v>
      </c>
      <c r="G241" s="142">
        <f t="shared" si="6"/>
        <v>-183.95508</v>
      </c>
    </row>
    <row r="242" customHeight="1" spans="1:7">
      <c r="A242" s="165">
        <v>2081901</v>
      </c>
      <c r="B242" s="165" t="s">
        <v>326</v>
      </c>
      <c r="C242" s="160">
        <v>4316.9871</v>
      </c>
      <c r="D242" s="161"/>
      <c r="E242" s="162">
        <f t="shared" si="7"/>
        <v>4316.9871</v>
      </c>
      <c r="F242" s="144">
        <v>4317</v>
      </c>
      <c r="G242" s="142">
        <f t="shared" si="6"/>
        <v>-0.0128999999997177</v>
      </c>
    </row>
    <row r="243" customHeight="1" spans="1:7">
      <c r="A243" s="165">
        <v>2081902</v>
      </c>
      <c r="B243" s="165" t="s">
        <v>327</v>
      </c>
      <c r="C243" s="160">
        <v>10807.05782</v>
      </c>
      <c r="D243" s="161"/>
      <c r="E243" s="162">
        <f t="shared" si="7"/>
        <v>10807.05782</v>
      </c>
      <c r="F243" s="144">
        <v>10991</v>
      </c>
      <c r="G243" s="142">
        <f t="shared" si="6"/>
        <v>-183.94218</v>
      </c>
    </row>
    <row r="244" spans="1:7">
      <c r="A244" s="164">
        <v>20820</v>
      </c>
      <c r="B244" s="164" t="s">
        <v>328</v>
      </c>
      <c r="C244" s="160">
        <v>1265.198476</v>
      </c>
      <c r="D244" s="161"/>
      <c r="E244" s="162">
        <f t="shared" si="7"/>
        <v>1265.198476</v>
      </c>
      <c r="F244" s="144">
        <v>1882</v>
      </c>
      <c r="G244" s="142">
        <f t="shared" si="6"/>
        <v>-616.801524</v>
      </c>
    </row>
    <row r="245" customHeight="1" spans="1:7">
      <c r="A245" s="165">
        <v>2082001</v>
      </c>
      <c r="B245" s="165" t="s">
        <v>329</v>
      </c>
      <c r="C245" s="160">
        <v>1075</v>
      </c>
      <c r="D245" s="161"/>
      <c r="E245" s="162">
        <f t="shared" si="7"/>
        <v>1075</v>
      </c>
      <c r="F245" s="144">
        <v>1692</v>
      </c>
      <c r="G245" s="142">
        <f t="shared" si="6"/>
        <v>-617</v>
      </c>
    </row>
    <row r="246" customHeight="1" spans="1:7">
      <c r="A246" s="165">
        <v>2082002</v>
      </c>
      <c r="B246" s="165" t="s">
        <v>330</v>
      </c>
      <c r="C246" s="160">
        <v>190.198476</v>
      </c>
      <c r="D246" s="161"/>
      <c r="E246" s="162">
        <f t="shared" si="7"/>
        <v>190.198476</v>
      </c>
      <c r="F246" s="144">
        <v>190</v>
      </c>
      <c r="G246" s="142">
        <f t="shared" si="6"/>
        <v>0.198475999999999</v>
      </c>
    </row>
    <row r="247" spans="1:7">
      <c r="A247" s="164">
        <v>20821</v>
      </c>
      <c r="B247" s="164" t="s">
        <v>331</v>
      </c>
      <c r="C247" s="160">
        <v>5989.2667</v>
      </c>
      <c r="D247" s="161"/>
      <c r="E247" s="162">
        <f t="shared" si="7"/>
        <v>5989.2667</v>
      </c>
      <c r="F247" s="144">
        <v>5929</v>
      </c>
      <c r="G247" s="142">
        <f t="shared" si="6"/>
        <v>60.2667000000001</v>
      </c>
    </row>
    <row r="248" customHeight="1" spans="1:7">
      <c r="A248" s="165">
        <v>2082101</v>
      </c>
      <c r="B248" s="165" t="s">
        <v>332</v>
      </c>
      <c r="C248" s="160">
        <v>1523.0709</v>
      </c>
      <c r="D248" s="161"/>
      <c r="E248" s="162">
        <f t="shared" si="7"/>
        <v>1523.0709</v>
      </c>
      <c r="F248" s="144">
        <v>1463</v>
      </c>
      <c r="G248" s="142">
        <f t="shared" si="6"/>
        <v>60.0708999999999</v>
      </c>
    </row>
    <row r="249" customHeight="1" spans="1:7">
      <c r="A249" s="165">
        <v>2082102</v>
      </c>
      <c r="B249" s="165" t="s">
        <v>333</v>
      </c>
      <c r="C249" s="160">
        <v>4466.1958</v>
      </c>
      <c r="D249" s="161"/>
      <c r="E249" s="162">
        <f t="shared" si="7"/>
        <v>4466.1958</v>
      </c>
      <c r="F249" s="144">
        <v>4466</v>
      </c>
      <c r="G249" s="142">
        <f t="shared" si="6"/>
        <v>0.195800000000418</v>
      </c>
    </row>
    <row r="250" spans="1:7">
      <c r="A250" s="164">
        <v>20825</v>
      </c>
      <c r="B250" s="164" t="s">
        <v>334</v>
      </c>
      <c r="C250" s="160">
        <v>789.6872</v>
      </c>
      <c r="D250" s="161"/>
      <c r="E250" s="162">
        <f t="shared" si="7"/>
        <v>789.6872</v>
      </c>
      <c r="F250" s="144">
        <v>848</v>
      </c>
      <c r="G250" s="142">
        <f t="shared" si="6"/>
        <v>-58.3128</v>
      </c>
    </row>
    <row r="251" customHeight="1" spans="1:7">
      <c r="A251" s="165">
        <v>2082501</v>
      </c>
      <c r="B251" s="165" t="s">
        <v>335</v>
      </c>
      <c r="C251" s="160">
        <v>58.4672</v>
      </c>
      <c r="D251" s="161"/>
      <c r="E251" s="162">
        <f t="shared" si="7"/>
        <v>58.4672</v>
      </c>
      <c r="F251" s="144">
        <v>117</v>
      </c>
      <c r="G251" s="142">
        <f t="shared" si="6"/>
        <v>-58.5328</v>
      </c>
    </row>
    <row r="252" customHeight="1" spans="1:7">
      <c r="A252" s="165">
        <v>2082502</v>
      </c>
      <c r="B252" s="165" t="s">
        <v>336</v>
      </c>
      <c r="C252" s="160">
        <v>731.22</v>
      </c>
      <c r="D252" s="161"/>
      <c r="E252" s="162">
        <f t="shared" si="7"/>
        <v>731.22</v>
      </c>
      <c r="F252" s="144">
        <v>731</v>
      </c>
      <c r="G252" s="142">
        <f t="shared" si="6"/>
        <v>0.220000000000027</v>
      </c>
    </row>
    <row r="253" spans="1:7">
      <c r="A253" s="164">
        <v>20828</v>
      </c>
      <c r="B253" s="164" t="s">
        <v>337</v>
      </c>
      <c r="C253" s="160">
        <v>590.256483</v>
      </c>
      <c r="D253" s="161"/>
      <c r="E253" s="162">
        <f t="shared" si="7"/>
        <v>590.256483</v>
      </c>
      <c r="F253" s="144">
        <v>730</v>
      </c>
      <c r="G253" s="142">
        <f t="shared" si="6"/>
        <v>-139.743517</v>
      </c>
    </row>
    <row r="254" customHeight="1" spans="1:7">
      <c r="A254" s="165">
        <v>2082801</v>
      </c>
      <c r="B254" s="165" t="s">
        <v>148</v>
      </c>
      <c r="C254" s="160">
        <v>240.204359</v>
      </c>
      <c r="D254" s="161"/>
      <c r="E254" s="162">
        <f t="shared" si="7"/>
        <v>240.204359</v>
      </c>
      <c r="F254" s="144">
        <v>260</v>
      </c>
      <c r="G254" s="142">
        <f t="shared" si="6"/>
        <v>-19.795641</v>
      </c>
    </row>
    <row r="255" customHeight="1" spans="1:7">
      <c r="A255" s="165">
        <v>2082850</v>
      </c>
      <c r="B255" s="165" t="s">
        <v>151</v>
      </c>
      <c r="C255" s="160">
        <v>228.227124</v>
      </c>
      <c r="D255" s="161"/>
      <c r="E255" s="162">
        <f t="shared" si="7"/>
        <v>228.227124</v>
      </c>
      <c r="F255" s="144">
        <v>256</v>
      </c>
      <c r="G255" s="142">
        <f t="shared" si="6"/>
        <v>-27.772876</v>
      </c>
    </row>
    <row r="256" customHeight="1" spans="1:7">
      <c r="A256" s="165">
        <v>2082899</v>
      </c>
      <c r="B256" s="165" t="s">
        <v>338</v>
      </c>
      <c r="C256" s="160">
        <v>121.825</v>
      </c>
      <c r="D256" s="161"/>
      <c r="E256" s="162">
        <f t="shared" si="7"/>
        <v>121.825</v>
      </c>
      <c r="F256" s="144">
        <v>214</v>
      </c>
      <c r="G256" s="142">
        <f t="shared" si="6"/>
        <v>-92.175</v>
      </c>
    </row>
    <row r="257" spans="1:7">
      <c r="A257" s="164">
        <v>20899</v>
      </c>
      <c r="B257" s="164" t="s">
        <v>339</v>
      </c>
      <c r="C257" s="160">
        <v>56.097974</v>
      </c>
      <c r="D257" s="161"/>
      <c r="E257" s="162">
        <f t="shared" si="7"/>
        <v>56.097974</v>
      </c>
      <c r="F257" s="144">
        <v>261</v>
      </c>
      <c r="G257" s="142">
        <f t="shared" si="6"/>
        <v>-204.902026</v>
      </c>
    </row>
    <row r="258" customHeight="1" spans="1:7">
      <c r="A258" s="165">
        <v>2089999</v>
      </c>
      <c r="B258" s="165" t="s">
        <v>339</v>
      </c>
      <c r="C258" s="160">
        <v>56.097974</v>
      </c>
      <c r="D258" s="161"/>
      <c r="E258" s="162">
        <f t="shared" si="7"/>
        <v>56.097974</v>
      </c>
      <c r="F258" s="144">
        <v>261</v>
      </c>
      <c r="G258" s="142">
        <f t="shared" si="6"/>
        <v>-204.902026</v>
      </c>
    </row>
    <row r="259" spans="1:7">
      <c r="A259" s="159">
        <v>210</v>
      </c>
      <c r="B259" s="159" t="s">
        <v>36</v>
      </c>
      <c r="C259" s="160">
        <v>44222.327584</v>
      </c>
      <c r="D259" s="161">
        <f>11273+346-1316+6000+1000</f>
        <v>17303</v>
      </c>
      <c r="E259" s="162">
        <f t="shared" si="7"/>
        <v>61525.327584</v>
      </c>
      <c r="F259" s="142">
        <v>59557</v>
      </c>
      <c r="G259" s="142">
        <f t="shared" si="6"/>
        <v>1968.327584</v>
      </c>
    </row>
    <row r="260" spans="1:7">
      <c r="A260" s="164">
        <v>21001</v>
      </c>
      <c r="B260" s="164" t="s">
        <v>340</v>
      </c>
      <c r="C260" s="160">
        <v>2146.587588</v>
      </c>
      <c r="D260" s="161"/>
      <c r="E260" s="162">
        <f t="shared" si="7"/>
        <v>2146.587588</v>
      </c>
      <c r="F260" s="144">
        <v>1676</v>
      </c>
      <c r="G260" s="142">
        <f t="shared" si="6"/>
        <v>470.587588</v>
      </c>
    </row>
    <row r="261" customHeight="1" spans="1:7">
      <c r="A261" s="165">
        <v>2100101</v>
      </c>
      <c r="B261" s="165" t="s">
        <v>148</v>
      </c>
      <c r="C261" s="160">
        <v>803.217068</v>
      </c>
      <c r="D261" s="161"/>
      <c r="E261" s="162">
        <f t="shared" si="7"/>
        <v>803.217068</v>
      </c>
      <c r="F261" s="144">
        <v>879</v>
      </c>
      <c r="G261" s="142">
        <f t="shared" si="6"/>
        <v>-75.782932</v>
      </c>
    </row>
    <row r="262" customHeight="1" spans="1:7">
      <c r="A262" s="165">
        <v>2100199</v>
      </c>
      <c r="B262" s="165" t="s">
        <v>341</v>
      </c>
      <c r="C262" s="160">
        <v>1343.37052</v>
      </c>
      <c r="D262" s="161"/>
      <c r="E262" s="162">
        <f t="shared" si="7"/>
        <v>1343.37052</v>
      </c>
      <c r="F262" s="144">
        <v>797</v>
      </c>
      <c r="G262" s="142">
        <f t="shared" ref="G262:G325" si="8">E262-F262</f>
        <v>546.37052</v>
      </c>
    </row>
    <row r="263" spans="1:7">
      <c r="A263" s="164">
        <v>21002</v>
      </c>
      <c r="B263" s="164" t="s">
        <v>342</v>
      </c>
      <c r="C263" s="160">
        <v>1044.711474</v>
      </c>
      <c r="D263" s="161"/>
      <c r="E263" s="162">
        <f t="shared" ref="E263:E326" si="9">C263+D263</f>
        <v>1044.711474</v>
      </c>
      <c r="F263" s="144">
        <v>2695</v>
      </c>
      <c r="G263" s="142">
        <f t="shared" si="8"/>
        <v>-1650.288526</v>
      </c>
    </row>
    <row r="264" customHeight="1" spans="1:7">
      <c r="A264" s="165">
        <v>2100201</v>
      </c>
      <c r="B264" s="165" t="s">
        <v>343</v>
      </c>
      <c r="C264" s="160">
        <v>19.06</v>
      </c>
      <c r="D264" s="161"/>
      <c r="E264" s="162">
        <f t="shared" si="9"/>
        <v>19.06</v>
      </c>
      <c r="F264" s="144">
        <v>1607</v>
      </c>
      <c r="G264" s="142">
        <f t="shared" si="8"/>
        <v>-1587.94</v>
      </c>
    </row>
    <row r="265" customHeight="1" spans="1:7">
      <c r="A265" s="165">
        <v>2100202</v>
      </c>
      <c r="B265" s="165" t="s">
        <v>344</v>
      </c>
      <c r="C265" s="160">
        <v>212.618</v>
      </c>
      <c r="D265" s="161"/>
      <c r="E265" s="162">
        <f t="shared" si="9"/>
        <v>212.618</v>
      </c>
      <c r="F265" s="144">
        <v>294</v>
      </c>
      <c r="G265" s="142">
        <f t="shared" si="8"/>
        <v>-81.382</v>
      </c>
    </row>
    <row r="266" customHeight="1" spans="1:7">
      <c r="A266" s="165">
        <v>2100205</v>
      </c>
      <c r="B266" s="165" t="s">
        <v>345</v>
      </c>
      <c r="C266" s="160">
        <v>798.033474</v>
      </c>
      <c r="D266" s="161"/>
      <c r="E266" s="162">
        <f t="shared" si="9"/>
        <v>798.033474</v>
      </c>
      <c r="F266" s="144">
        <v>794</v>
      </c>
      <c r="G266" s="142">
        <f t="shared" si="8"/>
        <v>4.03347399999996</v>
      </c>
    </row>
    <row r="267" customHeight="1" spans="1:7">
      <c r="A267" s="165">
        <v>2100206</v>
      </c>
      <c r="B267" s="165" t="s">
        <v>346</v>
      </c>
      <c r="C267" s="160">
        <v>15</v>
      </c>
      <c r="D267" s="161"/>
      <c r="E267" s="162">
        <f t="shared" si="9"/>
        <v>15</v>
      </c>
      <c r="F267" s="144">
        <v>0</v>
      </c>
      <c r="G267" s="142">
        <f t="shared" si="8"/>
        <v>15</v>
      </c>
    </row>
    <row r="268" spans="1:7">
      <c r="A268" s="164">
        <v>21003</v>
      </c>
      <c r="B268" s="164" t="s">
        <v>347</v>
      </c>
      <c r="C268" s="160">
        <v>10173.648041</v>
      </c>
      <c r="D268" s="161"/>
      <c r="E268" s="162">
        <f t="shared" si="9"/>
        <v>10173.648041</v>
      </c>
      <c r="F268" s="144">
        <v>12512</v>
      </c>
      <c r="G268" s="142">
        <f t="shared" si="8"/>
        <v>-2338.351959</v>
      </c>
    </row>
    <row r="269" customHeight="1" spans="1:7">
      <c r="A269" s="165">
        <v>2100302</v>
      </c>
      <c r="B269" s="165" t="s">
        <v>348</v>
      </c>
      <c r="C269" s="160">
        <v>9477.488041</v>
      </c>
      <c r="D269" s="161"/>
      <c r="E269" s="162">
        <f t="shared" si="9"/>
        <v>9477.488041</v>
      </c>
      <c r="F269" s="144">
        <v>12204</v>
      </c>
      <c r="G269" s="142">
        <f t="shared" si="8"/>
        <v>-2726.511959</v>
      </c>
    </row>
    <row r="270" customHeight="1" spans="1:7">
      <c r="A270" s="165">
        <v>2100399</v>
      </c>
      <c r="B270" s="165" t="s">
        <v>349</v>
      </c>
      <c r="C270" s="160">
        <v>696.16</v>
      </c>
      <c r="D270" s="161"/>
      <c r="E270" s="162">
        <f t="shared" si="9"/>
        <v>696.16</v>
      </c>
      <c r="F270" s="144">
        <v>308</v>
      </c>
      <c r="G270" s="142">
        <f t="shared" si="8"/>
        <v>388.16</v>
      </c>
    </row>
    <row r="271" spans="1:7">
      <c r="A271" s="164">
        <v>21004</v>
      </c>
      <c r="B271" s="164" t="s">
        <v>350</v>
      </c>
      <c r="C271" s="160">
        <v>7307.809283</v>
      </c>
      <c r="D271" s="161">
        <f>11273-1316</f>
        <v>9957</v>
      </c>
      <c r="E271" s="162">
        <f t="shared" si="9"/>
        <v>17264.809283</v>
      </c>
      <c r="F271" s="144">
        <v>18915</v>
      </c>
      <c r="G271" s="142">
        <f t="shared" si="8"/>
        <v>-1650.190717</v>
      </c>
    </row>
    <row r="272" customHeight="1" spans="1:7">
      <c r="A272" s="165">
        <v>2100401</v>
      </c>
      <c r="B272" s="165" t="s">
        <v>351</v>
      </c>
      <c r="C272" s="160">
        <v>1092.42735</v>
      </c>
      <c r="D272" s="161"/>
      <c r="E272" s="162">
        <f t="shared" si="9"/>
        <v>1092.42735</v>
      </c>
      <c r="F272" s="144">
        <v>1322</v>
      </c>
      <c r="G272" s="142">
        <f t="shared" si="8"/>
        <v>-229.57265</v>
      </c>
    </row>
    <row r="273" customHeight="1" spans="1:7">
      <c r="A273" s="165">
        <v>2100403</v>
      </c>
      <c r="B273" s="165" t="s">
        <v>352</v>
      </c>
      <c r="C273" s="160">
        <v>818.381328</v>
      </c>
      <c r="D273" s="161"/>
      <c r="E273" s="162">
        <f t="shared" si="9"/>
        <v>818.381328</v>
      </c>
      <c r="F273" s="144">
        <v>817</v>
      </c>
      <c r="G273" s="142">
        <f t="shared" si="8"/>
        <v>1.38132800000005</v>
      </c>
    </row>
    <row r="274" customHeight="1" spans="1:7">
      <c r="A274" s="165">
        <v>2100408</v>
      </c>
      <c r="B274" s="165" t="s">
        <v>353</v>
      </c>
      <c r="C274" s="160">
        <v>4343.000605</v>
      </c>
      <c r="D274" s="161"/>
      <c r="E274" s="162">
        <f t="shared" si="9"/>
        <v>4343.000605</v>
      </c>
      <c r="F274" s="144">
        <v>5413</v>
      </c>
      <c r="G274" s="142">
        <f t="shared" si="8"/>
        <v>-1069.999395</v>
      </c>
    </row>
    <row r="275" customHeight="1" spans="1:7">
      <c r="A275" s="165">
        <v>2100409</v>
      </c>
      <c r="B275" s="165" t="s">
        <v>354</v>
      </c>
      <c r="C275" s="160">
        <v>772</v>
      </c>
      <c r="D275" s="161">
        <f>11273-1316</f>
        <v>9957</v>
      </c>
      <c r="E275" s="162">
        <f t="shared" si="9"/>
        <v>10729</v>
      </c>
      <c r="F275" s="144">
        <v>10941</v>
      </c>
      <c r="G275" s="142">
        <f t="shared" si="8"/>
        <v>-212</v>
      </c>
    </row>
    <row r="276" customHeight="1" spans="1:7">
      <c r="A276" s="165">
        <v>2100499</v>
      </c>
      <c r="B276" s="165" t="s">
        <v>355</v>
      </c>
      <c r="C276" s="160">
        <v>282</v>
      </c>
      <c r="D276" s="161"/>
      <c r="E276" s="162">
        <f t="shared" si="9"/>
        <v>282</v>
      </c>
      <c r="F276" s="144">
        <v>422</v>
      </c>
      <c r="G276" s="142">
        <f t="shared" si="8"/>
        <v>-140</v>
      </c>
    </row>
    <row r="277" spans="1:7">
      <c r="A277" s="164">
        <v>21006</v>
      </c>
      <c r="B277" s="164" t="s">
        <v>356</v>
      </c>
      <c r="C277" s="160">
        <v>95</v>
      </c>
      <c r="D277" s="161"/>
      <c r="E277" s="162">
        <f t="shared" si="9"/>
        <v>95</v>
      </c>
      <c r="F277" s="144">
        <v>55</v>
      </c>
      <c r="G277" s="142">
        <f t="shared" si="8"/>
        <v>40</v>
      </c>
    </row>
    <row r="278" customHeight="1" spans="1:7">
      <c r="A278" s="165">
        <v>2100601</v>
      </c>
      <c r="B278" s="165" t="s">
        <v>357</v>
      </c>
      <c r="C278" s="160">
        <v>95</v>
      </c>
      <c r="D278" s="161"/>
      <c r="E278" s="162">
        <f t="shared" si="9"/>
        <v>95</v>
      </c>
      <c r="F278" s="144">
        <v>55</v>
      </c>
      <c r="G278" s="142">
        <f t="shared" si="8"/>
        <v>40</v>
      </c>
    </row>
    <row r="279" spans="1:7">
      <c r="A279" s="164">
        <v>21007</v>
      </c>
      <c r="B279" s="164" t="s">
        <v>358</v>
      </c>
      <c r="C279" s="160">
        <v>3076.384</v>
      </c>
      <c r="D279" s="161"/>
      <c r="E279" s="162">
        <f t="shared" si="9"/>
        <v>3076.384</v>
      </c>
      <c r="F279" s="144">
        <v>3506</v>
      </c>
      <c r="G279" s="142">
        <f t="shared" si="8"/>
        <v>-429.616</v>
      </c>
    </row>
    <row r="280" customHeight="1" spans="1:7">
      <c r="A280" s="165">
        <v>2100717</v>
      </c>
      <c r="B280" s="165" t="s">
        <v>359</v>
      </c>
      <c r="C280" s="160">
        <v>2611.374</v>
      </c>
      <c r="D280" s="161"/>
      <c r="E280" s="162">
        <f t="shared" si="9"/>
        <v>2611.374</v>
      </c>
      <c r="F280" s="144">
        <v>3062</v>
      </c>
      <c r="G280" s="142">
        <f t="shared" si="8"/>
        <v>-450.626</v>
      </c>
    </row>
    <row r="281" customHeight="1" spans="1:7">
      <c r="A281" s="165">
        <v>2100799</v>
      </c>
      <c r="B281" s="165" t="s">
        <v>360</v>
      </c>
      <c r="C281" s="160">
        <v>465.01</v>
      </c>
      <c r="D281" s="161"/>
      <c r="E281" s="162">
        <f t="shared" si="9"/>
        <v>465.01</v>
      </c>
      <c r="F281" s="144">
        <v>444</v>
      </c>
      <c r="G281" s="142">
        <f t="shared" si="8"/>
        <v>21.01</v>
      </c>
    </row>
    <row r="282" spans="1:7">
      <c r="A282" s="164">
        <v>21011</v>
      </c>
      <c r="B282" s="164" t="s">
        <v>361</v>
      </c>
      <c r="C282" s="160">
        <v>14203.405784</v>
      </c>
      <c r="D282" s="161"/>
      <c r="E282" s="162">
        <f t="shared" si="9"/>
        <v>14203.405784</v>
      </c>
      <c r="F282" s="144">
        <v>13375</v>
      </c>
      <c r="G282" s="142">
        <f t="shared" si="8"/>
        <v>828.405784</v>
      </c>
    </row>
    <row r="283" customHeight="1" spans="1:7">
      <c r="A283" s="165">
        <v>2101101</v>
      </c>
      <c r="B283" s="165" t="s">
        <v>362</v>
      </c>
      <c r="C283" s="160">
        <v>1606.853938</v>
      </c>
      <c r="D283" s="161"/>
      <c r="E283" s="162">
        <f t="shared" si="9"/>
        <v>1606.853938</v>
      </c>
      <c r="F283" s="144">
        <v>1551</v>
      </c>
      <c r="G283" s="142">
        <f t="shared" si="8"/>
        <v>55.853938</v>
      </c>
    </row>
    <row r="284" customHeight="1" spans="1:7">
      <c r="A284" s="165">
        <v>2101102</v>
      </c>
      <c r="B284" s="165" t="s">
        <v>363</v>
      </c>
      <c r="C284" s="160">
        <v>5280.915308</v>
      </c>
      <c r="D284" s="161"/>
      <c r="E284" s="162">
        <f t="shared" si="9"/>
        <v>5280.915308</v>
      </c>
      <c r="F284" s="144">
        <v>5177</v>
      </c>
      <c r="G284" s="142">
        <f t="shared" si="8"/>
        <v>103.915308</v>
      </c>
    </row>
    <row r="285" customHeight="1" spans="1:7">
      <c r="A285" s="165">
        <v>2101199</v>
      </c>
      <c r="B285" s="165" t="s">
        <v>364</v>
      </c>
      <c r="C285" s="160">
        <v>7315.636538</v>
      </c>
      <c r="D285" s="161"/>
      <c r="E285" s="162">
        <f t="shared" si="9"/>
        <v>7315.636538</v>
      </c>
      <c r="F285" s="144">
        <v>6647</v>
      </c>
      <c r="G285" s="142">
        <f t="shared" si="8"/>
        <v>668.636538</v>
      </c>
    </row>
    <row r="286" spans="1:7">
      <c r="A286" s="164">
        <v>21012</v>
      </c>
      <c r="B286" s="164" t="s">
        <v>365</v>
      </c>
      <c r="C286" s="160">
        <v>1625.2</v>
      </c>
      <c r="D286" s="161"/>
      <c r="E286" s="162">
        <f t="shared" si="9"/>
        <v>1625.2</v>
      </c>
      <c r="F286" s="144">
        <v>1343</v>
      </c>
      <c r="G286" s="142">
        <f t="shared" si="8"/>
        <v>282.2</v>
      </c>
    </row>
    <row r="287" customHeight="1" spans="1:7">
      <c r="A287" s="165">
        <v>2101201</v>
      </c>
      <c r="B287" s="165" t="s">
        <v>366</v>
      </c>
      <c r="C287" s="160">
        <v>25.2</v>
      </c>
      <c r="D287" s="161"/>
      <c r="E287" s="162">
        <f t="shared" si="9"/>
        <v>25.2</v>
      </c>
      <c r="F287" s="144">
        <v>25</v>
      </c>
      <c r="G287" s="142">
        <f t="shared" si="8"/>
        <v>0.199999999999999</v>
      </c>
    </row>
    <row r="288" customHeight="1" spans="1:7">
      <c r="A288" s="165">
        <v>2101202</v>
      </c>
      <c r="B288" s="165" t="s">
        <v>367</v>
      </c>
      <c r="C288" s="160">
        <v>1600</v>
      </c>
      <c r="D288" s="161"/>
      <c r="E288" s="162">
        <f t="shared" si="9"/>
        <v>1600</v>
      </c>
      <c r="F288" s="144">
        <v>1318</v>
      </c>
      <c r="G288" s="142">
        <f t="shared" si="8"/>
        <v>282</v>
      </c>
    </row>
    <row r="289" spans="1:7">
      <c r="A289" s="164">
        <v>21013</v>
      </c>
      <c r="B289" s="164" t="s">
        <v>368</v>
      </c>
      <c r="C289" s="160">
        <v>3357</v>
      </c>
      <c r="D289" s="161"/>
      <c r="E289" s="162">
        <f t="shared" si="9"/>
        <v>3357</v>
      </c>
      <c r="F289" s="144">
        <v>4204</v>
      </c>
      <c r="G289" s="142">
        <f t="shared" si="8"/>
        <v>-847</v>
      </c>
    </row>
    <row r="290" customHeight="1" spans="1:7">
      <c r="A290" s="165">
        <v>2101301</v>
      </c>
      <c r="B290" s="165" t="s">
        <v>369</v>
      </c>
      <c r="C290" s="160">
        <v>3357</v>
      </c>
      <c r="D290" s="161"/>
      <c r="E290" s="162">
        <f t="shared" si="9"/>
        <v>3357</v>
      </c>
      <c r="F290" s="144">
        <v>4204</v>
      </c>
      <c r="G290" s="142">
        <f t="shared" si="8"/>
        <v>-847</v>
      </c>
    </row>
    <row r="291" spans="1:7">
      <c r="A291" s="164">
        <v>21014</v>
      </c>
      <c r="B291" s="164" t="s">
        <v>370</v>
      </c>
      <c r="C291" s="160">
        <v>377.365058</v>
      </c>
      <c r="D291" s="161"/>
      <c r="E291" s="162">
        <f t="shared" si="9"/>
        <v>377.365058</v>
      </c>
      <c r="F291" s="144">
        <v>410</v>
      </c>
      <c r="G291" s="142">
        <f t="shared" si="8"/>
        <v>-32.634942</v>
      </c>
    </row>
    <row r="292" customHeight="1" spans="1:7">
      <c r="A292" s="165">
        <v>2101401</v>
      </c>
      <c r="B292" s="165" t="s">
        <v>371</v>
      </c>
      <c r="C292" s="160">
        <v>377.365058</v>
      </c>
      <c r="D292" s="161"/>
      <c r="E292" s="162">
        <f t="shared" si="9"/>
        <v>377.365058</v>
      </c>
      <c r="F292" s="144">
        <v>410</v>
      </c>
      <c r="G292" s="142">
        <f t="shared" si="8"/>
        <v>-32.634942</v>
      </c>
    </row>
    <row r="293" spans="1:7">
      <c r="A293" s="164">
        <v>21015</v>
      </c>
      <c r="B293" s="164" t="s">
        <v>372</v>
      </c>
      <c r="C293" s="160">
        <v>815.216356</v>
      </c>
      <c r="D293" s="161"/>
      <c r="E293" s="162">
        <f t="shared" si="9"/>
        <v>815.216356</v>
      </c>
      <c r="F293" s="144">
        <v>599</v>
      </c>
      <c r="G293" s="142">
        <f t="shared" si="8"/>
        <v>216.216356</v>
      </c>
    </row>
    <row r="294" customHeight="1" spans="1:7">
      <c r="A294" s="165">
        <v>2101501</v>
      </c>
      <c r="B294" s="165" t="s">
        <v>148</v>
      </c>
      <c r="C294" s="160">
        <v>430.314959</v>
      </c>
      <c r="D294" s="161"/>
      <c r="E294" s="162">
        <f t="shared" si="9"/>
        <v>430.314959</v>
      </c>
      <c r="F294" s="144">
        <v>476</v>
      </c>
      <c r="G294" s="142">
        <f t="shared" si="8"/>
        <v>-45.685041</v>
      </c>
    </row>
    <row r="295" customHeight="1" spans="1:7">
      <c r="A295" s="165">
        <v>2101505</v>
      </c>
      <c r="B295" s="165" t="s">
        <v>373</v>
      </c>
      <c r="C295" s="160">
        <v>302.8</v>
      </c>
      <c r="D295" s="161"/>
      <c r="E295" s="162">
        <f t="shared" si="9"/>
        <v>302.8</v>
      </c>
      <c r="F295" s="144">
        <v>52</v>
      </c>
      <c r="G295" s="142">
        <f t="shared" si="8"/>
        <v>250.8</v>
      </c>
    </row>
    <row r="296" customHeight="1" spans="1:7">
      <c r="A296" s="165">
        <v>2101506</v>
      </c>
      <c r="B296" s="165" t="s">
        <v>374</v>
      </c>
      <c r="C296" s="160">
        <v>82.101397</v>
      </c>
      <c r="D296" s="161"/>
      <c r="E296" s="162">
        <f t="shared" si="9"/>
        <v>82.101397</v>
      </c>
      <c r="F296" s="144">
        <v>71</v>
      </c>
      <c r="G296" s="142">
        <f t="shared" si="8"/>
        <v>11.101397</v>
      </c>
    </row>
    <row r="297" spans="1:7">
      <c r="A297" s="164">
        <v>21099</v>
      </c>
      <c r="B297" s="164" t="s">
        <v>375</v>
      </c>
      <c r="C297" s="160"/>
      <c r="D297" s="161">
        <f>6000+346+1000</f>
        <v>7346</v>
      </c>
      <c r="E297" s="162">
        <f t="shared" si="9"/>
        <v>7346</v>
      </c>
      <c r="F297" s="144">
        <v>267</v>
      </c>
      <c r="G297" s="142">
        <f t="shared" si="8"/>
        <v>7079</v>
      </c>
    </row>
    <row r="298" s="140" customFormat="1" customHeight="1" spans="1:7">
      <c r="A298" s="165">
        <v>2109999</v>
      </c>
      <c r="B298" s="165" t="s">
        <v>375</v>
      </c>
      <c r="C298" s="166"/>
      <c r="D298" s="167">
        <f>346+6000+1000</f>
        <v>7346</v>
      </c>
      <c r="E298" s="162">
        <f t="shared" si="9"/>
        <v>7346</v>
      </c>
      <c r="F298" s="168">
        <v>267</v>
      </c>
      <c r="G298" s="142">
        <f t="shared" si="8"/>
        <v>7079</v>
      </c>
    </row>
    <row r="299" spans="1:7">
      <c r="A299" s="159">
        <v>211</v>
      </c>
      <c r="B299" s="159" t="s">
        <v>38</v>
      </c>
      <c r="C299" s="160">
        <v>16333.626882</v>
      </c>
      <c r="D299" s="161">
        <v>7442</v>
      </c>
      <c r="E299" s="162">
        <f t="shared" si="9"/>
        <v>23775.626882</v>
      </c>
      <c r="F299" s="142">
        <v>12217</v>
      </c>
      <c r="G299" s="142">
        <f t="shared" si="8"/>
        <v>11558.626882</v>
      </c>
    </row>
    <row r="300" spans="1:7">
      <c r="A300" s="164">
        <v>21101</v>
      </c>
      <c r="B300" s="164" t="s">
        <v>376</v>
      </c>
      <c r="C300" s="160">
        <v>1177.527002</v>
      </c>
      <c r="D300" s="161"/>
      <c r="E300" s="162">
        <f t="shared" si="9"/>
        <v>1177.527002</v>
      </c>
      <c r="F300" s="144">
        <v>644</v>
      </c>
      <c r="G300" s="142">
        <f t="shared" si="8"/>
        <v>533.527002</v>
      </c>
    </row>
    <row r="301" customHeight="1" spans="1:7">
      <c r="A301" s="165">
        <v>2110101</v>
      </c>
      <c r="B301" s="165" t="s">
        <v>148</v>
      </c>
      <c r="C301" s="160">
        <v>542.287002</v>
      </c>
      <c r="D301" s="161"/>
      <c r="E301" s="162">
        <f t="shared" si="9"/>
        <v>542.287002</v>
      </c>
      <c r="F301" s="144">
        <v>585</v>
      </c>
      <c r="G301" s="142">
        <f t="shared" si="8"/>
        <v>-42.712998</v>
      </c>
    </row>
    <row r="302" customHeight="1" spans="1:7">
      <c r="A302" s="165">
        <v>2110104</v>
      </c>
      <c r="B302" s="165" t="s">
        <v>377</v>
      </c>
      <c r="C302" s="160">
        <v>5</v>
      </c>
      <c r="D302" s="161"/>
      <c r="E302" s="162">
        <f t="shared" si="9"/>
        <v>5</v>
      </c>
      <c r="F302" s="144">
        <v>2</v>
      </c>
      <c r="G302" s="142">
        <f t="shared" si="8"/>
        <v>3</v>
      </c>
    </row>
    <row r="303" customHeight="1" spans="1:7">
      <c r="A303" s="165">
        <v>2110199</v>
      </c>
      <c r="B303" s="165" t="s">
        <v>378</v>
      </c>
      <c r="C303" s="160">
        <v>630.24</v>
      </c>
      <c r="D303" s="161"/>
      <c r="E303" s="162">
        <f t="shared" si="9"/>
        <v>630.24</v>
      </c>
      <c r="F303" s="144">
        <v>57</v>
      </c>
      <c r="G303" s="142">
        <f t="shared" si="8"/>
        <v>573.24</v>
      </c>
    </row>
    <row r="304" spans="1:7">
      <c r="A304" s="164">
        <v>21102</v>
      </c>
      <c r="B304" s="164" t="s">
        <v>379</v>
      </c>
      <c r="C304" s="160">
        <v>6.4</v>
      </c>
      <c r="D304" s="161"/>
      <c r="E304" s="162">
        <f t="shared" si="9"/>
        <v>6.4</v>
      </c>
      <c r="F304" s="144">
        <v>6</v>
      </c>
      <c r="G304" s="142">
        <f t="shared" si="8"/>
        <v>0.4</v>
      </c>
    </row>
    <row r="305" customHeight="1" spans="1:7">
      <c r="A305" s="165">
        <v>2110299</v>
      </c>
      <c r="B305" s="165" t="s">
        <v>380</v>
      </c>
      <c r="C305" s="160">
        <v>6.4</v>
      </c>
      <c r="D305" s="161"/>
      <c r="E305" s="162">
        <f t="shared" si="9"/>
        <v>6.4</v>
      </c>
      <c r="F305" s="144">
        <v>6</v>
      </c>
      <c r="G305" s="142">
        <f t="shared" si="8"/>
        <v>0.4</v>
      </c>
    </row>
    <row r="306" spans="1:7">
      <c r="A306" s="164">
        <v>21103</v>
      </c>
      <c r="B306" s="164" t="s">
        <v>381</v>
      </c>
      <c r="C306" s="160">
        <v>6427.97</v>
      </c>
      <c r="D306" s="161">
        <v>7442</v>
      </c>
      <c r="E306" s="162">
        <f t="shared" si="9"/>
        <v>13869.97</v>
      </c>
      <c r="F306" s="144">
        <v>3643</v>
      </c>
      <c r="G306" s="142">
        <f t="shared" si="8"/>
        <v>10226.97</v>
      </c>
    </row>
    <row r="307" customHeight="1" spans="1:7">
      <c r="A307" s="165">
        <v>2110301</v>
      </c>
      <c r="B307" s="165" t="s">
        <v>382</v>
      </c>
      <c r="C307" s="160">
        <v>201.8</v>
      </c>
      <c r="D307" s="161">
        <v>2000</v>
      </c>
      <c r="E307" s="162">
        <f t="shared" si="9"/>
        <v>2201.8</v>
      </c>
      <c r="F307" s="144">
        <v>13</v>
      </c>
      <c r="G307" s="142">
        <f t="shared" si="8"/>
        <v>2188.8</v>
      </c>
    </row>
    <row r="308" customHeight="1" spans="1:7">
      <c r="A308" s="165">
        <v>2110302</v>
      </c>
      <c r="B308" s="165" t="s">
        <v>383</v>
      </c>
      <c r="C308" s="160">
        <v>4952.17</v>
      </c>
      <c r="D308" s="161">
        <v>2000</v>
      </c>
      <c r="E308" s="162">
        <f t="shared" si="9"/>
        <v>6952.17</v>
      </c>
      <c r="F308" s="144">
        <v>2064</v>
      </c>
      <c r="G308" s="142">
        <f t="shared" si="8"/>
        <v>4888.17</v>
      </c>
    </row>
    <row r="309" customHeight="1" spans="1:7">
      <c r="A309" s="165">
        <v>2110304</v>
      </c>
      <c r="B309" s="165" t="s">
        <v>384</v>
      </c>
      <c r="C309" s="160">
        <v>1269</v>
      </c>
      <c r="D309" s="161">
        <v>3442</v>
      </c>
      <c r="E309" s="162">
        <f t="shared" si="9"/>
        <v>4711</v>
      </c>
      <c r="F309" s="144">
        <v>1563</v>
      </c>
      <c r="G309" s="142">
        <f t="shared" si="8"/>
        <v>3148</v>
      </c>
    </row>
    <row r="310" customHeight="1" spans="1:7">
      <c r="A310" s="165">
        <v>2110399</v>
      </c>
      <c r="B310" s="165" t="s">
        <v>385</v>
      </c>
      <c r="C310" s="160">
        <v>5</v>
      </c>
      <c r="D310" s="161"/>
      <c r="E310" s="162">
        <f t="shared" si="9"/>
        <v>5</v>
      </c>
      <c r="F310" s="144">
        <v>3</v>
      </c>
      <c r="G310" s="142">
        <f t="shared" si="8"/>
        <v>2</v>
      </c>
    </row>
    <row r="311" spans="1:7">
      <c r="A311" s="164">
        <v>21104</v>
      </c>
      <c r="B311" s="164" t="s">
        <v>386</v>
      </c>
      <c r="C311" s="160">
        <v>1261.7618</v>
      </c>
      <c r="D311" s="161"/>
      <c r="E311" s="162">
        <f t="shared" si="9"/>
        <v>1261.7618</v>
      </c>
      <c r="F311" s="144">
        <v>1192</v>
      </c>
      <c r="G311" s="142">
        <f t="shared" si="8"/>
        <v>69.7618</v>
      </c>
    </row>
    <row r="312" customHeight="1" spans="1:7">
      <c r="A312" s="165">
        <v>2110401</v>
      </c>
      <c r="B312" s="165" t="s">
        <v>387</v>
      </c>
      <c r="C312" s="160">
        <v>966</v>
      </c>
      <c r="D312" s="161"/>
      <c r="E312" s="162">
        <f t="shared" si="9"/>
        <v>966</v>
      </c>
      <c r="F312" s="144">
        <v>140</v>
      </c>
      <c r="G312" s="142">
        <f t="shared" si="8"/>
        <v>826</v>
      </c>
    </row>
    <row r="313" customHeight="1" spans="1:7">
      <c r="A313" s="165">
        <v>2110402</v>
      </c>
      <c r="B313" s="165" t="s">
        <v>388</v>
      </c>
      <c r="C313" s="160">
        <v>249.74</v>
      </c>
      <c r="D313" s="161"/>
      <c r="E313" s="162">
        <f t="shared" si="9"/>
        <v>249.74</v>
      </c>
      <c r="F313" s="144">
        <v>282</v>
      </c>
      <c r="G313" s="142">
        <f t="shared" si="8"/>
        <v>-32.26</v>
      </c>
    </row>
    <row r="314" s="140" customFormat="1" customHeight="1" spans="1:7">
      <c r="A314" s="165">
        <v>2110404</v>
      </c>
      <c r="B314" s="165" t="s">
        <v>389</v>
      </c>
      <c r="C314" s="166"/>
      <c r="D314" s="167"/>
      <c r="E314" s="162">
        <f t="shared" si="9"/>
        <v>0</v>
      </c>
      <c r="F314" s="168">
        <v>668</v>
      </c>
      <c r="G314" s="142">
        <f t="shared" si="8"/>
        <v>-668</v>
      </c>
    </row>
    <row r="315" customHeight="1" spans="1:7">
      <c r="A315" s="165">
        <v>2110406</v>
      </c>
      <c r="B315" s="165" t="s">
        <v>390</v>
      </c>
      <c r="C315" s="160">
        <v>30</v>
      </c>
      <c r="D315" s="161"/>
      <c r="E315" s="162">
        <f t="shared" si="9"/>
        <v>30</v>
      </c>
      <c r="F315" s="144">
        <v>0</v>
      </c>
      <c r="G315" s="142">
        <f t="shared" si="8"/>
        <v>30</v>
      </c>
    </row>
    <row r="316" customHeight="1" spans="1:7">
      <c r="A316" s="165">
        <v>2110499</v>
      </c>
      <c r="B316" s="165" t="s">
        <v>391</v>
      </c>
      <c r="C316" s="160">
        <v>16.0218</v>
      </c>
      <c r="D316" s="161"/>
      <c r="E316" s="162">
        <f t="shared" si="9"/>
        <v>16.0218</v>
      </c>
      <c r="F316" s="144">
        <v>102</v>
      </c>
      <c r="G316" s="142">
        <f t="shared" si="8"/>
        <v>-85.9782</v>
      </c>
    </row>
    <row r="317" spans="1:7">
      <c r="A317" s="164">
        <v>21105</v>
      </c>
      <c r="B317" s="164" t="s">
        <v>392</v>
      </c>
      <c r="C317" s="160">
        <v>2662.35</v>
      </c>
      <c r="D317" s="161"/>
      <c r="E317" s="162">
        <f t="shared" si="9"/>
        <v>2662.35</v>
      </c>
      <c r="F317" s="144">
        <v>2347</v>
      </c>
      <c r="G317" s="142">
        <f t="shared" si="8"/>
        <v>315.35</v>
      </c>
    </row>
    <row r="318" customHeight="1" spans="1:7">
      <c r="A318" s="165">
        <v>2110501</v>
      </c>
      <c r="B318" s="165" t="s">
        <v>393</v>
      </c>
      <c r="C318" s="160">
        <v>258</v>
      </c>
      <c r="D318" s="161"/>
      <c r="E318" s="162">
        <f t="shared" si="9"/>
        <v>258</v>
      </c>
      <c r="F318" s="144">
        <v>46</v>
      </c>
      <c r="G318" s="142">
        <f t="shared" si="8"/>
        <v>212</v>
      </c>
    </row>
    <row r="319" customHeight="1" spans="1:7">
      <c r="A319" s="165">
        <v>2110502</v>
      </c>
      <c r="B319" s="165" t="s">
        <v>394</v>
      </c>
      <c r="C319" s="160">
        <v>315</v>
      </c>
      <c r="D319" s="161"/>
      <c r="E319" s="162">
        <f t="shared" si="9"/>
        <v>315</v>
      </c>
      <c r="F319" s="144">
        <v>249</v>
      </c>
      <c r="G319" s="142">
        <f t="shared" si="8"/>
        <v>66</v>
      </c>
    </row>
    <row r="320" customHeight="1" spans="1:7">
      <c r="A320" s="165">
        <v>2110507</v>
      </c>
      <c r="B320" s="165" t="s">
        <v>395</v>
      </c>
      <c r="C320" s="160">
        <v>1982</v>
      </c>
      <c r="D320" s="161"/>
      <c r="E320" s="162">
        <f t="shared" si="9"/>
        <v>1982</v>
      </c>
      <c r="F320" s="144">
        <v>1814</v>
      </c>
      <c r="G320" s="142">
        <f t="shared" si="8"/>
        <v>168</v>
      </c>
    </row>
    <row r="321" customHeight="1" spans="1:7">
      <c r="A321" s="165">
        <v>2110599</v>
      </c>
      <c r="B321" s="165" t="s">
        <v>396</v>
      </c>
      <c r="C321" s="160">
        <v>107.35</v>
      </c>
      <c r="D321" s="161"/>
      <c r="E321" s="162">
        <f t="shared" si="9"/>
        <v>107.35</v>
      </c>
      <c r="F321" s="144">
        <v>238</v>
      </c>
      <c r="G321" s="142">
        <f t="shared" si="8"/>
        <v>-130.65</v>
      </c>
    </row>
    <row r="322" spans="1:7">
      <c r="A322" s="164">
        <v>21106</v>
      </c>
      <c r="B322" s="164" t="s">
        <v>397</v>
      </c>
      <c r="C322" s="160">
        <v>3704</v>
      </c>
      <c r="D322" s="161"/>
      <c r="E322" s="162">
        <f t="shared" si="9"/>
        <v>3704</v>
      </c>
      <c r="F322" s="144">
        <v>3703</v>
      </c>
      <c r="G322" s="142">
        <f t="shared" si="8"/>
        <v>1</v>
      </c>
    </row>
    <row r="323" customHeight="1" spans="1:7">
      <c r="A323" s="165">
        <v>2110602</v>
      </c>
      <c r="B323" s="165" t="s">
        <v>398</v>
      </c>
      <c r="C323" s="160">
        <v>3650</v>
      </c>
      <c r="D323" s="161"/>
      <c r="E323" s="162">
        <f t="shared" si="9"/>
        <v>3650</v>
      </c>
      <c r="F323" s="144">
        <v>3650</v>
      </c>
      <c r="G323" s="142">
        <f t="shared" si="8"/>
        <v>0</v>
      </c>
    </row>
    <row r="324" customHeight="1" spans="1:7">
      <c r="A324" s="165">
        <v>2110605</v>
      </c>
      <c r="B324" s="165" t="s">
        <v>399</v>
      </c>
      <c r="C324" s="160">
        <v>7</v>
      </c>
      <c r="D324" s="161"/>
      <c r="E324" s="162">
        <f t="shared" si="9"/>
        <v>7</v>
      </c>
      <c r="F324" s="144">
        <v>17</v>
      </c>
      <c r="G324" s="142">
        <f t="shared" si="8"/>
        <v>-10</v>
      </c>
    </row>
    <row r="325" customHeight="1" spans="1:7">
      <c r="A325" s="165">
        <v>2110699</v>
      </c>
      <c r="B325" s="165" t="s">
        <v>400</v>
      </c>
      <c r="C325" s="160">
        <v>47</v>
      </c>
      <c r="D325" s="161"/>
      <c r="E325" s="162">
        <f t="shared" si="9"/>
        <v>47</v>
      </c>
      <c r="F325" s="144">
        <v>36</v>
      </c>
      <c r="G325" s="142">
        <f t="shared" si="8"/>
        <v>11</v>
      </c>
    </row>
    <row r="326" spans="1:7">
      <c r="A326" s="164">
        <v>21110</v>
      </c>
      <c r="B326" s="164" t="s">
        <v>401</v>
      </c>
      <c r="C326" s="160">
        <v>500</v>
      </c>
      <c r="D326" s="161"/>
      <c r="E326" s="162">
        <f t="shared" si="9"/>
        <v>500</v>
      </c>
      <c r="F326" s="144">
        <v>14</v>
      </c>
      <c r="G326" s="142">
        <f t="shared" ref="G326:G389" si="10">E326-F326</f>
        <v>486</v>
      </c>
    </row>
    <row r="327" customHeight="1" spans="1:7">
      <c r="A327" s="165">
        <v>2111001</v>
      </c>
      <c r="B327" s="165" t="s">
        <v>401</v>
      </c>
      <c r="C327" s="160">
        <v>500</v>
      </c>
      <c r="D327" s="161"/>
      <c r="E327" s="162">
        <f t="shared" ref="E327:E390" si="11">C327+D327</f>
        <v>500</v>
      </c>
      <c r="F327" s="144">
        <v>14</v>
      </c>
      <c r="G327" s="142">
        <f t="shared" si="10"/>
        <v>486</v>
      </c>
    </row>
    <row r="328" spans="1:7">
      <c r="A328" s="164">
        <v>21111</v>
      </c>
      <c r="B328" s="164" t="s">
        <v>402</v>
      </c>
      <c r="C328" s="160">
        <v>132.20128</v>
      </c>
      <c r="D328" s="161"/>
      <c r="E328" s="162">
        <f t="shared" si="11"/>
        <v>132.20128</v>
      </c>
      <c r="F328" s="144">
        <v>120</v>
      </c>
      <c r="G328" s="142">
        <f t="shared" si="10"/>
        <v>12.20128</v>
      </c>
    </row>
    <row r="329" customHeight="1" spans="1:7">
      <c r="A329" s="165">
        <v>2111101</v>
      </c>
      <c r="B329" s="165" t="s">
        <v>403</v>
      </c>
      <c r="C329" s="160">
        <v>112.20128</v>
      </c>
      <c r="D329" s="161"/>
      <c r="E329" s="162">
        <f t="shared" si="11"/>
        <v>112.20128</v>
      </c>
      <c r="F329" s="144">
        <v>111</v>
      </c>
      <c r="G329" s="142">
        <f t="shared" si="10"/>
        <v>1.20128</v>
      </c>
    </row>
    <row r="330" customHeight="1" spans="1:7">
      <c r="A330" s="165">
        <v>2111102</v>
      </c>
      <c r="B330" s="165" t="s">
        <v>404</v>
      </c>
      <c r="C330" s="160">
        <v>20</v>
      </c>
      <c r="D330" s="161"/>
      <c r="E330" s="162">
        <f t="shared" si="11"/>
        <v>20</v>
      </c>
      <c r="F330" s="144">
        <v>9</v>
      </c>
      <c r="G330" s="142">
        <f t="shared" si="10"/>
        <v>11</v>
      </c>
    </row>
    <row r="331" spans="1:7">
      <c r="A331" s="164">
        <v>21114</v>
      </c>
      <c r="B331" s="164" t="s">
        <v>405</v>
      </c>
      <c r="C331" s="160">
        <v>461.4168</v>
      </c>
      <c r="D331" s="161"/>
      <c r="E331" s="162">
        <f t="shared" si="11"/>
        <v>461.4168</v>
      </c>
      <c r="F331" s="144">
        <v>548</v>
      </c>
      <c r="G331" s="142">
        <f t="shared" si="10"/>
        <v>-86.5832</v>
      </c>
    </row>
    <row r="332" customHeight="1" spans="1:7">
      <c r="A332" s="165">
        <v>2111450</v>
      </c>
      <c r="B332" s="165" t="s">
        <v>151</v>
      </c>
      <c r="C332" s="160">
        <v>461.4168</v>
      </c>
      <c r="D332" s="161"/>
      <c r="E332" s="162">
        <f t="shared" si="11"/>
        <v>461.4168</v>
      </c>
      <c r="F332" s="144">
        <v>548</v>
      </c>
      <c r="G332" s="142">
        <f t="shared" si="10"/>
        <v>-86.5832</v>
      </c>
    </row>
    <row r="333" spans="1:7">
      <c r="A333" s="159">
        <v>212</v>
      </c>
      <c r="B333" s="159" t="s">
        <v>40</v>
      </c>
      <c r="C333" s="160">
        <v>9837.582231</v>
      </c>
      <c r="D333" s="161">
        <f>6535+200+2700</f>
        <v>9435</v>
      </c>
      <c r="E333" s="162">
        <f t="shared" si="11"/>
        <v>19272.582231</v>
      </c>
      <c r="F333" s="142">
        <v>10711</v>
      </c>
      <c r="G333" s="142">
        <f t="shared" si="10"/>
        <v>8561.582231</v>
      </c>
    </row>
    <row r="334" spans="1:7">
      <c r="A334" s="164">
        <v>21201</v>
      </c>
      <c r="B334" s="164" t="s">
        <v>406</v>
      </c>
      <c r="C334" s="160">
        <v>9701.502231</v>
      </c>
      <c r="D334" s="173"/>
      <c r="E334" s="162">
        <f t="shared" si="11"/>
        <v>9701.502231</v>
      </c>
      <c r="F334" s="144">
        <v>9918</v>
      </c>
      <c r="G334" s="142">
        <f t="shared" si="10"/>
        <v>-216.497769</v>
      </c>
    </row>
    <row r="335" customHeight="1" spans="1:7">
      <c r="A335" s="165">
        <v>2120101</v>
      </c>
      <c r="B335" s="165" t="s">
        <v>148</v>
      </c>
      <c r="C335" s="160">
        <v>1340.831611</v>
      </c>
      <c r="D335" s="161"/>
      <c r="E335" s="162">
        <f t="shared" si="11"/>
        <v>1340.831611</v>
      </c>
      <c r="F335" s="144">
        <v>1477</v>
      </c>
      <c r="G335" s="142">
        <f t="shared" si="10"/>
        <v>-136.168389</v>
      </c>
    </row>
    <row r="336" customHeight="1" spans="1:7">
      <c r="A336" s="165">
        <v>2120106</v>
      </c>
      <c r="B336" s="165" t="s">
        <v>407</v>
      </c>
      <c r="C336" s="160">
        <v>371.61662</v>
      </c>
      <c r="D336" s="161"/>
      <c r="E336" s="162">
        <f t="shared" si="11"/>
        <v>371.61662</v>
      </c>
      <c r="F336" s="144">
        <v>414</v>
      </c>
      <c r="G336" s="142">
        <f t="shared" si="10"/>
        <v>-42.38338</v>
      </c>
    </row>
    <row r="337" customHeight="1" spans="1:7">
      <c r="A337" s="165">
        <v>2120199</v>
      </c>
      <c r="B337" s="165" t="s">
        <v>408</v>
      </c>
      <c r="C337" s="160">
        <v>7989.054</v>
      </c>
      <c r="D337" s="161"/>
      <c r="E337" s="162">
        <f t="shared" si="11"/>
        <v>7989.054</v>
      </c>
      <c r="F337" s="144">
        <v>8027</v>
      </c>
      <c r="G337" s="142">
        <f t="shared" si="10"/>
        <v>-37.9459999999999</v>
      </c>
    </row>
    <row r="338" spans="1:7">
      <c r="A338" s="164">
        <v>21202</v>
      </c>
      <c r="B338" s="164" t="s">
        <v>409</v>
      </c>
      <c r="C338" s="160">
        <v>5</v>
      </c>
      <c r="D338" s="161"/>
      <c r="E338" s="162">
        <f t="shared" si="11"/>
        <v>5</v>
      </c>
      <c r="F338" s="144">
        <v>98</v>
      </c>
      <c r="G338" s="142">
        <f t="shared" si="10"/>
        <v>-93</v>
      </c>
    </row>
    <row r="339" customHeight="1" spans="1:7">
      <c r="A339" s="165">
        <v>2120201</v>
      </c>
      <c r="B339" s="165" t="s">
        <v>409</v>
      </c>
      <c r="C339" s="160">
        <v>5</v>
      </c>
      <c r="D339" s="161"/>
      <c r="E339" s="162">
        <f t="shared" si="11"/>
        <v>5</v>
      </c>
      <c r="F339" s="144">
        <v>98</v>
      </c>
      <c r="G339" s="142">
        <f t="shared" si="10"/>
        <v>-93</v>
      </c>
    </row>
    <row r="340" spans="1:7">
      <c r="A340" s="164">
        <v>21203</v>
      </c>
      <c r="B340" s="164" t="s">
        <v>410</v>
      </c>
      <c r="C340" s="160"/>
      <c r="D340" s="161"/>
      <c r="E340" s="162">
        <f t="shared" si="11"/>
        <v>0</v>
      </c>
      <c r="F340" s="144">
        <v>589</v>
      </c>
      <c r="G340" s="142">
        <f t="shared" si="10"/>
        <v>-589</v>
      </c>
    </row>
    <row r="341" customHeight="1" spans="1:7">
      <c r="A341" s="165">
        <v>2120399</v>
      </c>
      <c r="B341" s="165" t="s">
        <v>411</v>
      </c>
      <c r="C341" s="160"/>
      <c r="D341" s="161"/>
      <c r="E341" s="162">
        <f t="shared" si="11"/>
        <v>0</v>
      </c>
      <c r="F341" s="144">
        <v>589</v>
      </c>
      <c r="G341" s="142">
        <f t="shared" si="10"/>
        <v>-589</v>
      </c>
    </row>
    <row r="342" spans="1:7">
      <c r="A342" s="164">
        <v>21205</v>
      </c>
      <c r="B342" s="164" t="s">
        <v>412</v>
      </c>
      <c r="C342" s="160"/>
      <c r="D342" s="161"/>
      <c r="E342" s="162">
        <f t="shared" si="11"/>
        <v>0</v>
      </c>
      <c r="F342" s="144">
        <v>10</v>
      </c>
      <c r="G342" s="142">
        <f t="shared" si="10"/>
        <v>-10</v>
      </c>
    </row>
    <row r="343" customHeight="1" spans="1:7">
      <c r="A343" s="165">
        <v>2120501</v>
      </c>
      <c r="B343" s="165" t="s">
        <v>412</v>
      </c>
      <c r="C343" s="160"/>
      <c r="D343" s="161"/>
      <c r="E343" s="162">
        <f t="shared" si="11"/>
        <v>0</v>
      </c>
      <c r="F343" s="144">
        <v>10</v>
      </c>
      <c r="G343" s="142">
        <f t="shared" si="10"/>
        <v>-10</v>
      </c>
    </row>
    <row r="344" spans="1:7">
      <c r="A344" s="164">
        <v>21206</v>
      </c>
      <c r="B344" s="164" t="s">
        <v>413</v>
      </c>
      <c r="C344" s="160">
        <v>29.2</v>
      </c>
      <c r="D344" s="161"/>
      <c r="E344" s="162">
        <f t="shared" si="11"/>
        <v>29.2</v>
      </c>
      <c r="F344" s="144">
        <v>26</v>
      </c>
      <c r="G344" s="142">
        <f t="shared" si="10"/>
        <v>3.2</v>
      </c>
    </row>
    <row r="345" customHeight="1" spans="1:7">
      <c r="A345" s="165">
        <v>2120601</v>
      </c>
      <c r="B345" s="165" t="s">
        <v>413</v>
      </c>
      <c r="C345" s="160">
        <v>29.2</v>
      </c>
      <c r="D345" s="161"/>
      <c r="E345" s="162">
        <f t="shared" si="11"/>
        <v>29.2</v>
      </c>
      <c r="F345" s="144">
        <v>26</v>
      </c>
      <c r="G345" s="142">
        <f t="shared" si="10"/>
        <v>3.2</v>
      </c>
    </row>
    <row r="346" spans="1:7">
      <c r="A346" s="164">
        <v>21299</v>
      </c>
      <c r="B346" s="164" t="s">
        <v>414</v>
      </c>
      <c r="C346" s="160">
        <v>101.88</v>
      </c>
      <c r="D346" s="161">
        <f>6535+200+2700</f>
        <v>9435</v>
      </c>
      <c r="E346" s="162">
        <f t="shared" si="11"/>
        <v>9536.88</v>
      </c>
      <c r="F346" s="144">
        <v>70</v>
      </c>
      <c r="G346" s="142">
        <f t="shared" si="10"/>
        <v>9466.88</v>
      </c>
    </row>
    <row r="347" customHeight="1" spans="1:7">
      <c r="A347" s="165">
        <v>2129999</v>
      </c>
      <c r="B347" s="165" t="s">
        <v>414</v>
      </c>
      <c r="C347" s="160">
        <v>101.88</v>
      </c>
      <c r="D347" s="161">
        <f>6535+200+2700</f>
        <v>9435</v>
      </c>
      <c r="E347" s="162">
        <f t="shared" si="11"/>
        <v>9536.88</v>
      </c>
      <c r="F347" s="144">
        <v>70</v>
      </c>
      <c r="G347" s="142">
        <f t="shared" si="10"/>
        <v>9466.88</v>
      </c>
    </row>
    <row r="348" spans="1:7">
      <c r="A348" s="159">
        <v>213</v>
      </c>
      <c r="B348" s="159" t="s">
        <v>42</v>
      </c>
      <c r="C348" s="160">
        <v>79308.719541</v>
      </c>
      <c r="D348" s="161">
        <f>2000+20426</f>
        <v>22426</v>
      </c>
      <c r="E348" s="162">
        <f t="shared" si="11"/>
        <v>101734.719541</v>
      </c>
      <c r="F348" s="142">
        <v>71012</v>
      </c>
      <c r="G348" s="142">
        <f t="shared" si="10"/>
        <v>30722.719541</v>
      </c>
    </row>
    <row r="349" spans="1:7">
      <c r="A349" s="164">
        <v>21301</v>
      </c>
      <c r="B349" s="164" t="s">
        <v>415</v>
      </c>
      <c r="C349" s="160">
        <v>22805.447923</v>
      </c>
      <c r="D349" s="161">
        <v>5000</v>
      </c>
      <c r="E349" s="162">
        <f t="shared" si="11"/>
        <v>27805.447923</v>
      </c>
      <c r="F349" s="144">
        <v>27435</v>
      </c>
      <c r="G349" s="142">
        <f t="shared" si="10"/>
        <v>370.447923</v>
      </c>
    </row>
    <row r="350" customHeight="1" spans="1:7">
      <c r="A350" s="165">
        <v>2130101</v>
      </c>
      <c r="B350" s="165" t="s">
        <v>148</v>
      </c>
      <c r="C350" s="160">
        <v>1142.4278</v>
      </c>
      <c r="D350" s="161"/>
      <c r="E350" s="162">
        <f t="shared" si="11"/>
        <v>1142.4278</v>
      </c>
      <c r="F350" s="144">
        <v>1187</v>
      </c>
      <c r="G350" s="142">
        <f t="shared" si="10"/>
        <v>-44.5722000000001</v>
      </c>
    </row>
    <row r="351" customHeight="1" spans="1:7">
      <c r="A351" s="165">
        <v>2130104</v>
      </c>
      <c r="B351" s="165" t="s">
        <v>151</v>
      </c>
      <c r="C351" s="160">
        <v>2387.62164</v>
      </c>
      <c r="D351" s="161">
        <v>1000</v>
      </c>
      <c r="E351" s="162">
        <f t="shared" si="11"/>
        <v>3387.62164</v>
      </c>
      <c r="F351" s="144">
        <v>3057</v>
      </c>
      <c r="G351" s="142">
        <f t="shared" si="10"/>
        <v>330.62164</v>
      </c>
    </row>
    <row r="352" customHeight="1" spans="1:7">
      <c r="A352" s="165">
        <v>2130106</v>
      </c>
      <c r="B352" s="165" t="s">
        <v>416</v>
      </c>
      <c r="C352" s="160">
        <v>5</v>
      </c>
      <c r="D352" s="161"/>
      <c r="E352" s="162">
        <f t="shared" si="11"/>
        <v>5</v>
      </c>
      <c r="F352" s="144">
        <v>231</v>
      </c>
      <c r="G352" s="142">
        <f t="shared" si="10"/>
        <v>-226</v>
      </c>
    </row>
    <row r="353" customHeight="1" spans="1:7">
      <c r="A353" s="165">
        <v>2130108</v>
      </c>
      <c r="B353" s="165" t="s">
        <v>417</v>
      </c>
      <c r="C353" s="160">
        <v>497.418129</v>
      </c>
      <c r="D353" s="161"/>
      <c r="E353" s="162">
        <f t="shared" si="11"/>
        <v>497.418129</v>
      </c>
      <c r="F353" s="144">
        <v>52</v>
      </c>
      <c r="G353" s="142">
        <f t="shared" si="10"/>
        <v>445.418129</v>
      </c>
    </row>
    <row r="354" customHeight="1" spans="1:7">
      <c r="A354" s="165">
        <v>2130109</v>
      </c>
      <c r="B354" s="165" t="s">
        <v>418</v>
      </c>
      <c r="C354" s="160">
        <v>5</v>
      </c>
      <c r="D354" s="161"/>
      <c r="E354" s="162">
        <f t="shared" si="11"/>
        <v>5</v>
      </c>
      <c r="F354" s="144">
        <v>4</v>
      </c>
      <c r="G354" s="142">
        <f t="shared" si="10"/>
        <v>1</v>
      </c>
    </row>
    <row r="355" customHeight="1" spans="1:7">
      <c r="A355" s="165">
        <v>2130110</v>
      </c>
      <c r="B355" s="165" t="s">
        <v>419</v>
      </c>
      <c r="C355" s="160">
        <v>31</v>
      </c>
      <c r="D355" s="161"/>
      <c r="E355" s="162">
        <f t="shared" si="11"/>
        <v>31</v>
      </c>
      <c r="F355" s="144">
        <v>8</v>
      </c>
      <c r="G355" s="142">
        <f t="shared" si="10"/>
        <v>23</v>
      </c>
    </row>
    <row r="356" s="140" customFormat="1" customHeight="1" spans="1:7">
      <c r="A356" s="165">
        <v>2130119</v>
      </c>
      <c r="B356" s="165" t="s">
        <v>420</v>
      </c>
      <c r="D356" s="167"/>
      <c r="E356" s="162">
        <f t="shared" si="11"/>
        <v>0</v>
      </c>
      <c r="F356" s="168">
        <v>46</v>
      </c>
      <c r="G356" s="142">
        <f t="shared" si="10"/>
        <v>-46</v>
      </c>
    </row>
    <row r="357" customHeight="1" spans="1:7">
      <c r="A357" s="165">
        <v>2130120</v>
      </c>
      <c r="B357" s="165" t="s">
        <v>421</v>
      </c>
      <c r="C357" s="166">
        <v>560</v>
      </c>
      <c r="D357" s="161"/>
      <c r="E357" s="162">
        <f t="shared" si="11"/>
        <v>560</v>
      </c>
      <c r="F357" s="144">
        <v>231</v>
      </c>
      <c r="G357" s="142">
        <f t="shared" si="10"/>
        <v>329</v>
      </c>
    </row>
    <row r="358" s="140" customFormat="1" customHeight="1" spans="1:7">
      <c r="A358" s="165">
        <v>2130122</v>
      </c>
      <c r="B358" s="165" t="s">
        <v>422</v>
      </c>
      <c r="C358" s="160">
        <v>11528.406565</v>
      </c>
      <c r="D358" s="167"/>
      <c r="E358" s="162">
        <f t="shared" si="11"/>
        <v>11528.406565</v>
      </c>
      <c r="F358" s="168">
        <v>11386</v>
      </c>
      <c r="G358" s="142">
        <f t="shared" si="10"/>
        <v>142.406564999999</v>
      </c>
    </row>
    <row r="359" customHeight="1" spans="1:7">
      <c r="A359" s="165">
        <v>2130124</v>
      </c>
      <c r="B359" s="165" t="s">
        <v>423</v>
      </c>
      <c r="C359" s="166">
        <v>174</v>
      </c>
      <c r="D359" s="161"/>
      <c r="E359" s="162">
        <f t="shared" si="11"/>
        <v>174</v>
      </c>
      <c r="F359" s="144">
        <v>507</v>
      </c>
      <c r="G359" s="142">
        <f t="shared" si="10"/>
        <v>-333</v>
      </c>
    </row>
    <row r="360" customHeight="1" spans="1:7">
      <c r="A360" s="165">
        <v>2130125</v>
      </c>
      <c r="B360" s="165" t="s">
        <v>424</v>
      </c>
      <c r="C360" s="160">
        <v>225</v>
      </c>
      <c r="D360" s="161"/>
      <c r="E360" s="162">
        <f t="shared" si="11"/>
        <v>225</v>
      </c>
      <c r="F360" s="144">
        <v>23</v>
      </c>
      <c r="G360" s="142">
        <f t="shared" si="10"/>
        <v>202</v>
      </c>
    </row>
    <row r="361" customHeight="1" spans="1:7">
      <c r="A361" s="165">
        <v>2130126</v>
      </c>
      <c r="B361" s="165" t="s">
        <v>425</v>
      </c>
      <c r="C361" s="160">
        <v>285</v>
      </c>
      <c r="D361" s="161"/>
      <c r="E361" s="162">
        <f t="shared" si="11"/>
        <v>285</v>
      </c>
      <c r="F361" s="144">
        <v>0</v>
      </c>
      <c r="G361" s="142">
        <f t="shared" si="10"/>
        <v>285</v>
      </c>
    </row>
    <row r="362" customHeight="1" spans="1:7">
      <c r="A362" s="165">
        <v>2130135</v>
      </c>
      <c r="B362" s="165" t="s">
        <v>426</v>
      </c>
      <c r="C362" s="160">
        <v>504</v>
      </c>
      <c r="D362" s="161"/>
      <c r="E362" s="162">
        <f t="shared" si="11"/>
        <v>504</v>
      </c>
      <c r="F362" s="144">
        <v>1397</v>
      </c>
      <c r="G362" s="142">
        <f t="shared" si="10"/>
        <v>-893</v>
      </c>
    </row>
    <row r="363" s="140" customFormat="1" customHeight="1" spans="1:7">
      <c r="A363" s="165">
        <v>2130148</v>
      </c>
      <c r="B363" s="165" t="s">
        <v>427</v>
      </c>
      <c r="C363" s="166"/>
      <c r="D363" s="167"/>
      <c r="E363" s="162">
        <f t="shared" si="11"/>
        <v>0</v>
      </c>
      <c r="F363" s="168">
        <v>168</v>
      </c>
      <c r="G363" s="142">
        <f t="shared" si="10"/>
        <v>-168</v>
      </c>
    </row>
    <row r="364" customHeight="1" spans="1:7">
      <c r="A364" s="165">
        <v>2130153</v>
      </c>
      <c r="B364" s="165" t="s">
        <v>428</v>
      </c>
      <c r="C364" s="160">
        <v>3900.714496</v>
      </c>
      <c r="D364" s="161"/>
      <c r="E364" s="162">
        <f t="shared" si="11"/>
        <v>3900.714496</v>
      </c>
      <c r="F364" s="144">
        <v>7788</v>
      </c>
      <c r="G364" s="142">
        <f t="shared" si="10"/>
        <v>-3887.285504</v>
      </c>
    </row>
    <row r="365" customHeight="1" spans="1:7">
      <c r="A365" s="165">
        <v>2130199</v>
      </c>
      <c r="B365" s="165" t="s">
        <v>429</v>
      </c>
      <c r="C365" s="160">
        <v>1559.859293</v>
      </c>
      <c r="D365" s="161">
        <v>4000</v>
      </c>
      <c r="E365" s="162">
        <f t="shared" si="11"/>
        <v>5559.859293</v>
      </c>
      <c r="F365" s="144">
        <v>1350</v>
      </c>
      <c r="G365" s="142">
        <f t="shared" si="10"/>
        <v>4209.859293</v>
      </c>
    </row>
    <row r="366" spans="1:7">
      <c r="A366" s="164">
        <v>21302</v>
      </c>
      <c r="B366" s="164" t="s">
        <v>430</v>
      </c>
      <c r="C366" s="160">
        <v>13116.053296</v>
      </c>
      <c r="D366" s="161"/>
      <c r="E366" s="162">
        <f t="shared" si="11"/>
        <v>13116.053296</v>
      </c>
      <c r="F366" s="144">
        <v>8815</v>
      </c>
      <c r="G366" s="142">
        <f t="shared" si="10"/>
        <v>4301.053296</v>
      </c>
    </row>
    <row r="367" customHeight="1" spans="1:7">
      <c r="A367" s="165">
        <v>2130201</v>
      </c>
      <c r="B367" s="165" t="s">
        <v>148</v>
      </c>
      <c r="C367" s="160">
        <v>666.682862</v>
      </c>
      <c r="D367" s="161"/>
      <c r="E367" s="162">
        <f t="shared" si="11"/>
        <v>666.682862</v>
      </c>
      <c r="F367" s="144">
        <v>738</v>
      </c>
      <c r="G367" s="142">
        <f t="shared" si="10"/>
        <v>-71.317138</v>
      </c>
    </row>
    <row r="368" customHeight="1" spans="1:7">
      <c r="A368" s="165">
        <v>2130204</v>
      </c>
      <c r="B368" s="165" t="s">
        <v>431</v>
      </c>
      <c r="C368" s="160">
        <v>3913.403274</v>
      </c>
      <c r="D368" s="161"/>
      <c r="E368" s="162">
        <f t="shared" si="11"/>
        <v>3913.403274</v>
      </c>
      <c r="F368" s="144">
        <v>4426</v>
      </c>
      <c r="G368" s="142">
        <f t="shared" si="10"/>
        <v>-512.596726</v>
      </c>
    </row>
    <row r="369" customHeight="1" spans="1:7">
      <c r="A369" s="165">
        <v>2130205</v>
      </c>
      <c r="B369" s="165" t="s">
        <v>432</v>
      </c>
      <c r="C369" s="160">
        <v>6011.7</v>
      </c>
      <c r="D369" s="161"/>
      <c r="E369" s="162">
        <f t="shared" si="11"/>
        <v>6011.7</v>
      </c>
      <c r="F369" s="144">
        <v>1282</v>
      </c>
      <c r="G369" s="142">
        <f t="shared" si="10"/>
        <v>4729.7</v>
      </c>
    </row>
    <row r="370" customHeight="1" spans="1:7">
      <c r="A370" s="165">
        <v>2130207</v>
      </c>
      <c r="B370" s="165" t="s">
        <v>433</v>
      </c>
      <c r="C370" s="160">
        <v>358.8545</v>
      </c>
      <c r="D370" s="161"/>
      <c r="E370" s="162">
        <f t="shared" si="11"/>
        <v>358.8545</v>
      </c>
      <c r="F370" s="144">
        <v>1137</v>
      </c>
      <c r="G370" s="142">
        <f t="shared" si="10"/>
        <v>-778.1455</v>
      </c>
    </row>
    <row r="371" customHeight="1" spans="1:7">
      <c r="A371" s="165">
        <v>2130209</v>
      </c>
      <c r="B371" s="165" t="s">
        <v>434</v>
      </c>
      <c r="C371" s="160">
        <v>859.03786</v>
      </c>
      <c r="D371" s="161"/>
      <c r="E371" s="162">
        <f t="shared" si="11"/>
        <v>859.03786</v>
      </c>
      <c r="F371" s="144">
        <v>211</v>
      </c>
      <c r="G371" s="142">
        <f t="shared" si="10"/>
        <v>648.03786</v>
      </c>
    </row>
    <row r="372" customHeight="1" spans="1:7">
      <c r="A372" s="165">
        <v>2130211</v>
      </c>
      <c r="B372" s="165" t="s">
        <v>435</v>
      </c>
      <c r="C372" s="160">
        <v>46</v>
      </c>
      <c r="D372" s="161"/>
      <c r="E372" s="162">
        <f t="shared" si="11"/>
        <v>46</v>
      </c>
      <c r="F372" s="144">
        <v>1</v>
      </c>
      <c r="G372" s="142">
        <f t="shared" si="10"/>
        <v>45</v>
      </c>
    </row>
    <row r="373" customHeight="1" spans="1:7">
      <c r="A373" s="165">
        <v>2130212</v>
      </c>
      <c r="B373" s="165" t="s">
        <v>436</v>
      </c>
      <c r="C373" s="160">
        <v>260</v>
      </c>
      <c r="D373" s="161"/>
      <c r="E373" s="162">
        <f t="shared" si="11"/>
        <v>260</v>
      </c>
      <c r="F373" s="144">
        <v>21</v>
      </c>
      <c r="G373" s="142">
        <f t="shared" si="10"/>
        <v>239</v>
      </c>
    </row>
    <row r="374" s="140" customFormat="1" customHeight="1" spans="1:7">
      <c r="A374" s="165">
        <v>2130213</v>
      </c>
      <c r="B374" s="165" t="s">
        <v>437</v>
      </c>
      <c r="C374" s="166"/>
      <c r="D374" s="167"/>
      <c r="E374" s="162">
        <f t="shared" si="11"/>
        <v>0</v>
      </c>
      <c r="F374" s="168">
        <v>10</v>
      </c>
      <c r="G374" s="142">
        <f t="shared" si="10"/>
        <v>-10</v>
      </c>
    </row>
    <row r="375" customHeight="1" spans="1:7">
      <c r="A375" s="165">
        <v>2130226</v>
      </c>
      <c r="B375" s="165" t="s">
        <v>438</v>
      </c>
      <c r="C375" s="160">
        <v>30</v>
      </c>
      <c r="D375" s="161"/>
      <c r="E375" s="162">
        <f t="shared" si="11"/>
        <v>30</v>
      </c>
      <c r="F375" s="144">
        <v>1</v>
      </c>
      <c r="G375" s="142">
        <f t="shared" si="10"/>
        <v>29</v>
      </c>
    </row>
    <row r="376" customHeight="1" spans="1:7">
      <c r="A376" s="165">
        <v>2130234</v>
      </c>
      <c r="B376" s="165" t="s">
        <v>439</v>
      </c>
      <c r="C376" s="160">
        <v>498.2248</v>
      </c>
      <c r="D376" s="161"/>
      <c r="E376" s="162">
        <f t="shared" si="11"/>
        <v>498.2248</v>
      </c>
      <c r="F376" s="144">
        <v>114</v>
      </c>
      <c r="G376" s="142">
        <f t="shared" si="10"/>
        <v>384.2248</v>
      </c>
    </row>
    <row r="377" customHeight="1" spans="1:7">
      <c r="A377" s="165">
        <v>2130299</v>
      </c>
      <c r="B377" s="165" t="s">
        <v>440</v>
      </c>
      <c r="C377" s="160">
        <v>472.15</v>
      </c>
      <c r="D377" s="161"/>
      <c r="E377" s="162">
        <f t="shared" si="11"/>
        <v>472.15</v>
      </c>
      <c r="F377" s="144">
        <v>874</v>
      </c>
      <c r="G377" s="142">
        <f t="shared" si="10"/>
        <v>-401.85</v>
      </c>
    </row>
    <row r="378" spans="1:7">
      <c r="A378" s="164">
        <v>21303</v>
      </c>
      <c r="B378" s="164" t="s">
        <v>441</v>
      </c>
      <c r="C378" s="160">
        <v>14247.376425</v>
      </c>
      <c r="D378" s="161">
        <v>4000</v>
      </c>
      <c r="E378" s="162">
        <f t="shared" si="11"/>
        <v>18247.376425</v>
      </c>
      <c r="F378" s="144">
        <v>18498</v>
      </c>
      <c r="G378" s="142">
        <f t="shared" si="10"/>
        <v>-250.623574999998</v>
      </c>
    </row>
    <row r="379" customHeight="1" spans="1:7">
      <c r="A379" s="165">
        <v>2130301</v>
      </c>
      <c r="B379" s="165" t="s">
        <v>148</v>
      </c>
      <c r="C379" s="160">
        <v>523.370298</v>
      </c>
      <c r="D379" s="161"/>
      <c r="E379" s="162">
        <f t="shared" si="11"/>
        <v>523.370298</v>
      </c>
      <c r="F379" s="144">
        <v>559</v>
      </c>
      <c r="G379" s="142">
        <f t="shared" si="10"/>
        <v>-35.629702</v>
      </c>
    </row>
    <row r="380" customHeight="1" spans="1:7">
      <c r="A380" s="165">
        <v>2130304</v>
      </c>
      <c r="B380" s="165" t="s">
        <v>442</v>
      </c>
      <c r="C380" s="160">
        <v>1002.332648</v>
      </c>
      <c r="D380" s="161"/>
      <c r="E380" s="162">
        <f t="shared" si="11"/>
        <v>1002.332648</v>
      </c>
      <c r="F380" s="144">
        <v>1123</v>
      </c>
      <c r="G380" s="142">
        <f t="shared" si="10"/>
        <v>-120.667352</v>
      </c>
    </row>
    <row r="381" customHeight="1" spans="1:7">
      <c r="A381" s="165">
        <v>2130305</v>
      </c>
      <c r="B381" s="165" t="s">
        <v>443</v>
      </c>
      <c r="C381" s="160">
        <v>11271.074914</v>
      </c>
      <c r="D381" s="161"/>
      <c r="E381" s="162">
        <f t="shared" si="11"/>
        <v>11271.074914</v>
      </c>
      <c r="F381" s="144">
        <v>10646</v>
      </c>
      <c r="G381" s="142">
        <f t="shared" si="10"/>
        <v>625.074914000001</v>
      </c>
    </row>
    <row r="382" customHeight="1" spans="1:7">
      <c r="A382" s="165">
        <v>2130306</v>
      </c>
      <c r="B382" s="165" t="s">
        <v>444</v>
      </c>
      <c r="C382" s="160">
        <v>826.932535</v>
      </c>
      <c r="D382" s="161"/>
      <c r="E382" s="162">
        <f t="shared" si="11"/>
        <v>826.932535</v>
      </c>
      <c r="F382" s="144">
        <v>952</v>
      </c>
      <c r="G382" s="142">
        <f t="shared" si="10"/>
        <v>-125.067465</v>
      </c>
    </row>
    <row r="383" customHeight="1" spans="1:7">
      <c r="A383" s="165">
        <v>2130310</v>
      </c>
      <c r="B383" s="165" t="s">
        <v>445</v>
      </c>
      <c r="C383" s="160">
        <v>9.8</v>
      </c>
      <c r="D383" s="161"/>
      <c r="E383" s="162">
        <f t="shared" si="11"/>
        <v>9.8</v>
      </c>
      <c r="F383" s="144">
        <v>62</v>
      </c>
      <c r="G383" s="142">
        <f t="shared" si="10"/>
        <v>-52.2</v>
      </c>
    </row>
    <row r="384" customHeight="1" spans="1:7">
      <c r="A384" s="165">
        <v>2130312</v>
      </c>
      <c r="B384" s="165" t="s">
        <v>446</v>
      </c>
      <c r="C384" s="160">
        <v>7.268</v>
      </c>
      <c r="D384" s="161"/>
      <c r="E384" s="162">
        <f t="shared" si="11"/>
        <v>7.268</v>
      </c>
      <c r="F384" s="144">
        <v>0</v>
      </c>
      <c r="G384" s="142">
        <f t="shared" si="10"/>
        <v>7.268</v>
      </c>
    </row>
    <row r="385" customHeight="1" spans="1:7">
      <c r="A385" s="165">
        <v>2130313</v>
      </c>
      <c r="B385" s="165" t="s">
        <v>447</v>
      </c>
      <c r="C385" s="160">
        <v>135.753092</v>
      </c>
      <c r="D385" s="161"/>
      <c r="E385" s="162">
        <f t="shared" si="11"/>
        <v>135.753092</v>
      </c>
      <c r="F385" s="144">
        <v>52</v>
      </c>
      <c r="G385" s="142">
        <f t="shared" si="10"/>
        <v>83.753092</v>
      </c>
    </row>
    <row r="386" customHeight="1" spans="1:7">
      <c r="A386" s="165">
        <v>2130314</v>
      </c>
      <c r="B386" s="165" t="s">
        <v>448</v>
      </c>
      <c r="C386" s="160">
        <v>25</v>
      </c>
      <c r="D386" s="161"/>
      <c r="E386" s="162">
        <f t="shared" si="11"/>
        <v>25</v>
      </c>
      <c r="F386" s="144">
        <v>284</v>
      </c>
      <c r="G386" s="142">
        <f t="shared" si="10"/>
        <v>-259</v>
      </c>
    </row>
    <row r="387" customHeight="1" spans="1:7">
      <c r="A387" s="165">
        <v>2130315</v>
      </c>
      <c r="B387" s="165" t="s">
        <v>449</v>
      </c>
      <c r="C387" s="160">
        <v>64.9</v>
      </c>
      <c r="D387" s="161">
        <v>4000</v>
      </c>
      <c r="E387" s="162">
        <f t="shared" si="11"/>
        <v>4064.9</v>
      </c>
      <c r="F387" s="144">
        <v>2385</v>
      </c>
      <c r="G387" s="142">
        <f t="shared" si="10"/>
        <v>1679.9</v>
      </c>
    </row>
    <row r="388" s="140" customFormat="1" customHeight="1" spans="1:7">
      <c r="A388" s="165">
        <v>2130316</v>
      </c>
      <c r="B388" s="165" t="s">
        <v>450</v>
      </c>
      <c r="C388" s="166"/>
      <c r="D388" s="167"/>
      <c r="E388" s="162">
        <f t="shared" si="11"/>
        <v>0</v>
      </c>
      <c r="F388" s="168">
        <v>574</v>
      </c>
      <c r="G388" s="142">
        <f t="shared" si="10"/>
        <v>-574</v>
      </c>
    </row>
    <row r="389" customHeight="1" spans="1:7">
      <c r="A389" s="165">
        <v>2130319</v>
      </c>
      <c r="B389" s="165" t="s">
        <v>451</v>
      </c>
      <c r="C389" s="160">
        <v>239.099738</v>
      </c>
      <c r="D389" s="161"/>
      <c r="E389" s="162">
        <f t="shared" si="11"/>
        <v>239.099738</v>
      </c>
      <c r="F389" s="144">
        <v>408</v>
      </c>
      <c r="G389" s="142">
        <f t="shared" si="10"/>
        <v>-168.900262</v>
      </c>
    </row>
    <row r="390" s="140" customFormat="1" customHeight="1" spans="1:7">
      <c r="A390" s="165">
        <v>2130321</v>
      </c>
      <c r="B390" s="165" t="s">
        <v>452</v>
      </c>
      <c r="C390" s="166"/>
      <c r="D390" s="167"/>
      <c r="E390" s="162">
        <f t="shared" si="11"/>
        <v>0</v>
      </c>
      <c r="F390" s="168">
        <v>103</v>
      </c>
      <c r="G390" s="142">
        <f t="shared" ref="G390:G453" si="12">E390-F390</f>
        <v>-103</v>
      </c>
    </row>
    <row r="391" customHeight="1" spans="1:7">
      <c r="A391" s="165">
        <v>2130335</v>
      </c>
      <c r="B391" s="165" t="s">
        <v>453</v>
      </c>
      <c r="C391" s="160">
        <v>7.2852</v>
      </c>
      <c r="D391" s="161"/>
      <c r="E391" s="162">
        <f t="shared" ref="E391:E454" si="13">C391+D391</f>
        <v>7.2852</v>
      </c>
      <c r="F391" s="144">
        <v>24</v>
      </c>
      <c r="G391" s="142">
        <f t="shared" si="12"/>
        <v>-16.7148</v>
      </c>
    </row>
    <row r="392" customHeight="1" spans="1:7">
      <c r="A392" s="165">
        <v>2130399</v>
      </c>
      <c r="B392" s="165" t="s">
        <v>454</v>
      </c>
      <c r="C392" s="160">
        <v>134.56</v>
      </c>
      <c r="D392" s="161"/>
      <c r="E392" s="162">
        <f t="shared" si="13"/>
        <v>134.56</v>
      </c>
      <c r="F392" s="144">
        <v>1326</v>
      </c>
      <c r="G392" s="142">
        <f t="shared" si="12"/>
        <v>-1191.44</v>
      </c>
    </row>
    <row r="393" spans="1:7">
      <c r="A393" s="164">
        <v>21305</v>
      </c>
      <c r="B393" s="164" t="s">
        <v>455</v>
      </c>
      <c r="C393" s="160">
        <v>20026.974633</v>
      </c>
      <c r="D393" s="161">
        <v>11426</v>
      </c>
      <c r="E393" s="162">
        <f t="shared" si="13"/>
        <v>31452.974633</v>
      </c>
      <c r="F393" s="144">
        <v>12467</v>
      </c>
      <c r="G393" s="142">
        <f t="shared" si="12"/>
        <v>18985.974633</v>
      </c>
    </row>
    <row r="394" customHeight="1" spans="1:7">
      <c r="A394" s="165">
        <v>2130501</v>
      </c>
      <c r="B394" s="165" t="s">
        <v>148</v>
      </c>
      <c r="C394" s="160">
        <v>169.354461</v>
      </c>
      <c r="D394" s="161"/>
      <c r="E394" s="162">
        <f t="shared" si="13"/>
        <v>169.354461</v>
      </c>
      <c r="F394" s="144">
        <v>172</v>
      </c>
      <c r="G394" s="142">
        <f t="shared" si="12"/>
        <v>-2.64553900000001</v>
      </c>
    </row>
    <row r="395" customHeight="1" spans="1:7">
      <c r="A395" s="165">
        <v>2130504</v>
      </c>
      <c r="B395" s="165" t="s">
        <v>456</v>
      </c>
      <c r="C395" s="160">
        <v>829.492549</v>
      </c>
      <c r="D395" s="161"/>
      <c r="E395" s="162">
        <f t="shared" si="13"/>
        <v>829.492549</v>
      </c>
      <c r="F395" s="144">
        <v>4386</v>
      </c>
      <c r="G395" s="142">
        <f t="shared" si="12"/>
        <v>-3556.507451</v>
      </c>
    </row>
    <row r="396" customHeight="1" spans="1:7">
      <c r="A396" s="165">
        <v>2130505</v>
      </c>
      <c r="B396" s="165" t="s">
        <v>457</v>
      </c>
      <c r="C396" s="160">
        <v>17835.41734</v>
      </c>
      <c r="D396" s="161">
        <v>11426</v>
      </c>
      <c r="E396" s="162">
        <f t="shared" si="13"/>
        <v>29261.41734</v>
      </c>
      <c r="F396" s="144">
        <v>5136</v>
      </c>
      <c r="G396" s="142">
        <f t="shared" si="12"/>
        <v>24125.41734</v>
      </c>
    </row>
    <row r="397" s="140" customFormat="1" customHeight="1" spans="1:7">
      <c r="A397" s="165">
        <v>2130506</v>
      </c>
      <c r="B397" s="165" t="s">
        <v>458</v>
      </c>
      <c r="C397" s="166"/>
      <c r="D397" s="167"/>
      <c r="E397" s="162">
        <f t="shared" si="13"/>
        <v>0</v>
      </c>
      <c r="F397" s="168">
        <v>2402</v>
      </c>
      <c r="G397" s="142">
        <f t="shared" si="12"/>
        <v>-2402</v>
      </c>
    </row>
    <row r="398" customHeight="1" spans="1:7">
      <c r="A398" s="165">
        <v>2130550</v>
      </c>
      <c r="B398" s="165" t="s">
        <v>151</v>
      </c>
      <c r="C398" s="160">
        <v>138.25633</v>
      </c>
      <c r="D398" s="161"/>
      <c r="E398" s="162">
        <f t="shared" si="13"/>
        <v>138.25633</v>
      </c>
      <c r="F398" s="144">
        <v>163</v>
      </c>
      <c r="G398" s="142">
        <f t="shared" si="12"/>
        <v>-24.74367</v>
      </c>
    </row>
    <row r="399" customHeight="1" spans="1:7">
      <c r="A399" s="165">
        <v>2130599</v>
      </c>
      <c r="B399" s="165" t="s">
        <v>459</v>
      </c>
      <c r="C399" s="160">
        <v>1054.453953</v>
      </c>
      <c r="D399" s="161"/>
      <c r="E399" s="162">
        <f t="shared" si="13"/>
        <v>1054.453953</v>
      </c>
      <c r="F399" s="144">
        <v>208</v>
      </c>
      <c r="G399" s="142">
        <f t="shared" si="12"/>
        <v>846.453953</v>
      </c>
    </row>
    <row r="400" spans="1:7">
      <c r="A400" s="164">
        <v>21307</v>
      </c>
      <c r="B400" s="164" t="s">
        <v>460</v>
      </c>
      <c r="C400" s="160">
        <v>5296.102814</v>
      </c>
      <c r="D400" s="161"/>
      <c r="E400" s="162">
        <f t="shared" si="13"/>
        <v>5296.102814</v>
      </c>
      <c r="F400" s="144">
        <v>1117</v>
      </c>
      <c r="G400" s="142">
        <f t="shared" si="12"/>
        <v>4179.102814</v>
      </c>
    </row>
    <row r="401" customHeight="1" spans="1:7">
      <c r="A401" s="165">
        <v>2130701</v>
      </c>
      <c r="B401" s="165" t="s">
        <v>461</v>
      </c>
      <c r="C401" s="160">
        <v>4993.058214</v>
      </c>
      <c r="D401" s="161"/>
      <c r="E401" s="162">
        <f t="shared" si="13"/>
        <v>4993.058214</v>
      </c>
      <c r="F401" s="144">
        <v>814</v>
      </c>
      <c r="G401" s="142">
        <f t="shared" si="12"/>
        <v>4179.058214</v>
      </c>
    </row>
    <row r="402" customHeight="1" spans="1:7">
      <c r="A402" s="165">
        <v>2130705</v>
      </c>
      <c r="B402" s="165" t="s">
        <v>462</v>
      </c>
      <c r="C402" s="160">
        <v>303.0446</v>
      </c>
      <c r="D402" s="161"/>
      <c r="E402" s="162">
        <f t="shared" si="13"/>
        <v>303.0446</v>
      </c>
      <c r="F402" s="144">
        <v>303</v>
      </c>
      <c r="G402" s="142">
        <f t="shared" si="12"/>
        <v>0.0446000000000026</v>
      </c>
    </row>
    <row r="403" spans="1:7">
      <c r="A403" s="164">
        <v>21308</v>
      </c>
      <c r="B403" s="164" t="s">
        <v>463</v>
      </c>
      <c r="C403" s="160">
        <v>3519.76445</v>
      </c>
      <c r="D403" s="161"/>
      <c r="E403" s="162">
        <f t="shared" si="13"/>
        <v>3519.76445</v>
      </c>
      <c r="F403" s="144">
        <v>2391</v>
      </c>
      <c r="G403" s="142">
        <f t="shared" si="12"/>
        <v>1128.76445</v>
      </c>
    </row>
    <row r="404" customHeight="1" spans="1:7">
      <c r="A404" s="165">
        <v>2130803</v>
      </c>
      <c r="B404" s="165" t="s">
        <v>464</v>
      </c>
      <c r="C404" s="160">
        <v>3010.60445</v>
      </c>
      <c r="D404" s="161"/>
      <c r="E404" s="162">
        <f t="shared" si="13"/>
        <v>3010.60445</v>
      </c>
      <c r="F404" s="144">
        <v>1969</v>
      </c>
      <c r="G404" s="142">
        <f t="shared" si="12"/>
        <v>1041.60445</v>
      </c>
    </row>
    <row r="405" customHeight="1" spans="1:7">
      <c r="A405" s="165">
        <v>2130804</v>
      </c>
      <c r="B405" s="165" t="s">
        <v>465</v>
      </c>
      <c r="C405" s="160">
        <v>509.16</v>
      </c>
      <c r="D405" s="161"/>
      <c r="E405" s="162">
        <f t="shared" si="13"/>
        <v>509.16</v>
      </c>
      <c r="F405" s="144">
        <v>422</v>
      </c>
      <c r="G405" s="142">
        <f t="shared" si="12"/>
        <v>87.16</v>
      </c>
    </row>
    <row r="406" spans="1:7">
      <c r="A406" s="164">
        <v>21399</v>
      </c>
      <c r="B406" s="164" t="s">
        <v>466</v>
      </c>
      <c r="C406" s="160">
        <v>297</v>
      </c>
      <c r="D406" s="161">
        <v>2000</v>
      </c>
      <c r="E406" s="162">
        <f t="shared" si="13"/>
        <v>2297</v>
      </c>
      <c r="F406" s="144">
        <v>289</v>
      </c>
      <c r="G406" s="142">
        <f t="shared" si="12"/>
        <v>2008</v>
      </c>
    </row>
    <row r="407" customHeight="1" spans="1:7">
      <c r="A407" s="165">
        <v>2139999</v>
      </c>
      <c r="B407" s="165" t="s">
        <v>466</v>
      </c>
      <c r="C407" s="160">
        <v>297</v>
      </c>
      <c r="D407" s="161">
        <v>2000</v>
      </c>
      <c r="E407" s="162">
        <f t="shared" si="13"/>
        <v>2297</v>
      </c>
      <c r="F407" s="144">
        <v>289</v>
      </c>
      <c r="G407" s="142">
        <f t="shared" si="12"/>
        <v>2008</v>
      </c>
    </row>
    <row r="408" spans="1:7">
      <c r="A408" s="159">
        <v>214</v>
      </c>
      <c r="B408" s="159" t="s">
        <v>44</v>
      </c>
      <c r="C408" s="160">
        <v>20557.297854</v>
      </c>
      <c r="D408" s="161">
        <v>1676</v>
      </c>
      <c r="E408" s="162">
        <f t="shared" si="13"/>
        <v>22233.297854</v>
      </c>
      <c r="F408" s="142">
        <v>21198</v>
      </c>
      <c r="G408" s="142">
        <f t="shared" si="12"/>
        <v>1035.297854</v>
      </c>
    </row>
    <row r="409" spans="1:7">
      <c r="A409" s="164">
        <v>21401</v>
      </c>
      <c r="B409" s="164" t="s">
        <v>467</v>
      </c>
      <c r="C409" s="160">
        <v>11204.787444</v>
      </c>
      <c r="D409" s="161">
        <v>1376</v>
      </c>
      <c r="E409" s="162">
        <f t="shared" si="13"/>
        <v>12580.787444</v>
      </c>
      <c r="F409" s="144">
        <v>12335</v>
      </c>
      <c r="G409" s="142">
        <f t="shared" si="12"/>
        <v>245.787444</v>
      </c>
    </row>
    <row r="410" customHeight="1" spans="1:7">
      <c r="A410" s="165">
        <v>2140101</v>
      </c>
      <c r="B410" s="165" t="s">
        <v>148</v>
      </c>
      <c r="C410" s="160">
        <v>486.681196</v>
      </c>
      <c r="D410" s="161"/>
      <c r="E410" s="162">
        <f t="shared" si="13"/>
        <v>486.681196</v>
      </c>
      <c r="F410" s="144">
        <v>487</v>
      </c>
      <c r="G410" s="142">
        <f t="shared" si="12"/>
        <v>-0.318804</v>
      </c>
    </row>
    <row r="411" customHeight="1" spans="1:7">
      <c r="A411" s="165">
        <v>2140104</v>
      </c>
      <c r="B411" s="165" t="s">
        <v>468</v>
      </c>
      <c r="C411" s="160">
        <v>2922.550057</v>
      </c>
      <c r="D411" s="161"/>
      <c r="E411" s="162">
        <f t="shared" si="13"/>
        <v>2922.550057</v>
      </c>
      <c r="F411" s="144">
        <v>3205</v>
      </c>
      <c r="G411" s="142">
        <f t="shared" si="12"/>
        <v>-282.449943</v>
      </c>
    </row>
    <row r="412" customHeight="1" spans="1:7">
      <c r="A412" s="165">
        <v>2140106</v>
      </c>
      <c r="B412" s="165" t="s">
        <v>469</v>
      </c>
      <c r="C412" s="160">
        <v>5716.275075</v>
      </c>
      <c r="D412" s="161">
        <v>676</v>
      </c>
      <c r="E412" s="162">
        <f t="shared" si="13"/>
        <v>6392.275075</v>
      </c>
      <c r="F412" s="144">
        <v>4633</v>
      </c>
      <c r="G412" s="142">
        <f t="shared" si="12"/>
        <v>1759.275075</v>
      </c>
    </row>
    <row r="413" s="140" customFormat="1" customHeight="1" spans="1:7">
      <c r="A413" s="165">
        <v>2140110</v>
      </c>
      <c r="B413" s="165" t="s">
        <v>470</v>
      </c>
      <c r="C413" s="166"/>
      <c r="D413" s="167"/>
      <c r="E413" s="162">
        <f t="shared" si="13"/>
        <v>0</v>
      </c>
      <c r="F413" s="168">
        <v>14</v>
      </c>
      <c r="G413" s="142">
        <f t="shared" si="12"/>
        <v>-14</v>
      </c>
    </row>
    <row r="414" s="140" customFormat="1" customHeight="1" spans="1:7">
      <c r="A414" s="165">
        <v>2140111</v>
      </c>
      <c r="B414" s="165" t="s">
        <v>471</v>
      </c>
      <c r="C414" s="166"/>
      <c r="D414" s="167"/>
      <c r="E414" s="162">
        <f t="shared" si="13"/>
        <v>0</v>
      </c>
      <c r="F414" s="168">
        <v>295</v>
      </c>
      <c r="G414" s="142">
        <f t="shared" si="12"/>
        <v>-295</v>
      </c>
    </row>
    <row r="415" customHeight="1" spans="1:7">
      <c r="A415" s="165">
        <v>2140112</v>
      </c>
      <c r="B415" s="165" t="s">
        <v>472</v>
      </c>
      <c r="C415" s="160">
        <v>1338.349062</v>
      </c>
      <c r="D415" s="161">
        <v>700</v>
      </c>
      <c r="E415" s="162">
        <f t="shared" si="13"/>
        <v>2038.349062</v>
      </c>
      <c r="F415" s="144">
        <v>2074</v>
      </c>
      <c r="G415" s="142">
        <f t="shared" si="12"/>
        <v>-35.650938</v>
      </c>
    </row>
    <row r="416" s="140" customFormat="1" customHeight="1" spans="1:7">
      <c r="A416" s="165">
        <v>2140131</v>
      </c>
      <c r="B416" s="165" t="s">
        <v>473</v>
      </c>
      <c r="C416" s="166"/>
      <c r="D416" s="167"/>
      <c r="E416" s="162">
        <f t="shared" si="13"/>
        <v>0</v>
      </c>
      <c r="F416" s="168">
        <v>6</v>
      </c>
      <c r="G416" s="142">
        <f t="shared" si="12"/>
        <v>-6</v>
      </c>
    </row>
    <row r="417" s="140" customFormat="1" customHeight="1" spans="1:7">
      <c r="A417" s="165">
        <v>2140136</v>
      </c>
      <c r="B417" s="165" t="s">
        <v>474</v>
      </c>
      <c r="C417" s="166"/>
      <c r="D417" s="167"/>
      <c r="E417" s="162">
        <f t="shared" si="13"/>
        <v>0</v>
      </c>
      <c r="F417" s="168">
        <v>167</v>
      </c>
      <c r="G417" s="142">
        <f t="shared" si="12"/>
        <v>-167</v>
      </c>
    </row>
    <row r="418" customHeight="1" spans="1:7">
      <c r="A418" s="165">
        <v>2140199</v>
      </c>
      <c r="B418" s="165" t="s">
        <v>475</v>
      </c>
      <c r="C418" s="160">
        <v>740.932054</v>
      </c>
      <c r="D418" s="161"/>
      <c r="E418" s="162">
        <f t="shared" si="13"/>
        <v>740.932054</v>
      </c>
      <c r="F418" s="144">
        <v>1454</v>
      </c>
      <c r="G418" s="142">
        <f t="shared" si="12"/>
        <v>-713.067946</v>
      </c>
    </row>
    <row r="419" spans="1:7">
      <c r="A419" s="164">
        <v>21406</v>
      </c>
      <c r="B419" s="164" t="s">
        <v>476</v>
      </c>
      <c r="C419" s="160">
        <v>8503.77041</v>
      </c>
      <c r="D419" s="161"/>
      <c r="E419" s="162">
        <f t="shared" si="13"/>
        <v>8503.77041</v>
      </c>
      <c r="F419" s="144">
        <v>7744</v>
      </c>
      <c r="G419" s="142">
        <f t="shared" si="12"/>
        <v>759.770409999999</v>
      </c>
    </row>
    <row r="420" customHeight="1" spans="1:7">
      <c r="A420" s="165">
        <v>2140601</v>
      </c>
      <c r="B420" s="165" t="s">
        <v>477</v>
      </c>
      <c r="C420" s="160">
        <v>7530</v>
      </c>
      <c r="D420" s="161"/>
      <c r="E420" s="162">
        <f t="shared" si="13"/>
        <v>7530</v>
      </c>
      <c r="F420" s="144">
        <v>7424</v>
      </c>
      <c r="G420" s="142">
        <f t="shared" si="12"/>
        <v>106</v>
      </c>
    </row>
    <row r="421" customHeight="1" spans="1:7">
      <c r="A421" s="165">
        <v>2140602</v>
      </c>
      <c r="B421" s="165" t="s">
        <v>478</v>
      </c>
      <c r="C421" s="160">
        <v>973.77041</v>
      </c>
      <c r="D421" s="161"/>
      <c r="E421" s="162">
        <f t="shared" si="13"/>
        <v>973.77041</v>
      </c>
      <c r="F421" s="144">
        <v>320</v>
      </c>
      <c r="G421" s="142">
        <f t="shared" si="12"/>
        <v>653.77041</v>
      </c>
    </row>
    <row r="422" spans="1:7">
      <c r="A422" s="164">
        <v>21499</v>
      </c>
      <c r="B422" s="164" t="s">
        <v>479</v>
      </c>
      <c r="C422" s="160">
        <v>848.74</v>
      </c>
      <c r="D422" s="161">
        <v>300</v>
      </c>
      <c r="E422" s="162">
        <f t="shared" si="13"/>
        <v>1148.74</v>
      </c>
      <c r="F422" s="144">
        <v>1119</v>
      </c>
      <c r="G422" s="142">
        <f t="shared" si="12"/>
        <v>29.74</v>
      </c>
    </row>
    <row r="423" customHeight="1" spans="1:7">
      <c r="A423" s="165">
        <v>2149901</v>
      </c>
      <c r="B423" s="165" t="s">
        <v>480</v>
      </c>
      <c r="C423" s="160">
        <v>831.74</v>
      </c>
      <c r="D423" s="161">
        <v>300</v>
      </c>
      <c r="E423" s="162">
        <f t="shared" si="13"/>
        <v>1131.74</v>
      </c>
      <c r="F423" s="144">
        <v>1069</v>
      </c>
      <c r="G423" s="142">
        <f t="shared" si="12"/>
        <v>62.74</v>
      </c>
    </row>
    <row r="424" customHeight="1" spans="1:7">
      <c r="A424" s="165">
        <v>2149999</v>
      </c>
      <c r="B424" s="165" t="s">
        <v>479</v>
      </c>
      <c r="C424" s="160">
        <v>17</v>
      </c>
      <c r="D424" s="161"/>
      <c r="E424" s="162">
        <f t="shared" si="13"/>
        <v>17</v>
      </c>
      <c r="F424" s="144">
        <v>50</v>
      </c>
      <c r="G424" s="142">
        <f t="shared" si="12"/>
        <v>-33</v>
      </c>
    </row>
    <row r="425" spans="1:7">
      <c r="A425" s="159">
        <v>215</v>
      </c>
      <c r="B425" s="159" t="s">
        <v>481</v>
      </c>
      <c r="C425" s="160">
        <v>197</v>
      </c>
      <c r="D425" s="161">
        <v>423</v>
      </c>
      <c r="E425" s="162">
        <f t="shared" si="13"/>
        <v>620</v>
      </c>
      <c r="F425" s="142">
        <v>627</v>
      </c>
      <c r="G425" s="142">
        <f t="shared" si="12"/>
        <v>-7</v>
      </c>
    </row>
    <row r="426" spans="1:7">
      <c r="A426" s="164">
        <v>21501</v>
      </c>
      <c r="B426" s="164" t="s">
        <v>482</v>
      </c>
      <c r="C426" s="160">
        <v>97</v>
      </c>
      <c r="D426" s="161"/>
      <c r="E426" s="162">
        <f t="shared" si="13"/>
        <v>97</v>
      </c>
      <c r="F426" s="144">
        <v>0</v>
      </c>
      <c r="G426" s="142">
        <f t="shared" si="12"/>
        <v>97</v>
      </c>
    </row>
    <row r="427" customHeight="1" spans="1:7">
      <c r="A427" s="165">
        <v>2150101</v>
      </c>
      <c r="B427" s="165" t="s">
        <v>148</v>
      </c>
      <c r="C427" s="160">
        <v>3</v>
      </c>
      <c r="D427" s="161"/>
      <c r="E427" s="162">
        <f t="shared" si="13"/>
        <v>3</v>
      </c>
      <c r="F427" s="144">
        <v>0</v>
      </c>
      <c r="G427" s="142">
        <f t="shared" si="12"/>
        <v>3</v>
      </c>
    </row>
    <row r="428" customHeight="1" spans="1:7">
      <c r="A428" s="165">
        <v>2150105</v>
      </c>
      <c r="B428" s="165" t="s">
        <v>483</v>
      </c>
      <c r="C428" s="160">
        <v>94</v>
      </c>
      <c r="D428" s="161"/>
      <c r="E428" s="162">
        <f t="shared" si="13"/>
        <v>94</v>
      </c>
      <c r="F428" s="144">
        <v>0</v>
      </c>
      <c r="G428" s="142">
        <f t="shared" si="12"/>
        <v>94</v>
      </c>
    </row>
    <row r="429" spans="1:7">
      <c r="A429" s="164">
        <v>21505</v>
      </c>
      <c r="B429" s="164" t="s">
        <v>484</v>
      </c>
      <c r="C429" s="160"/>
      <c r="D429" s="161">
        <v>423</v>
      </c>
      <c r="E429" s="162">
        <f t="shared" si="13"/>
        <v>423</v>
      </c>
      <c r="F429" s="144">
        <v>415</v>
      </c>
      <c r="G429" s="142">
        <f t="shared" si="12"/>
        <v>8</v>
      </c>
    </row>
    <row r="430" customHeight="1" spans="1:7">
      <c r="A430" s="165">
        <v>2150599</v>
      </c>
      <c r="B430" s="165" t="s">
        <v>485</v>
      </c>
      <c r="C430" s="160"/>
      <c r="D430" s="161">
        <v>423</v>
      </c>
      <c r="E430" s="162">
        <f t="shared" si="13"/>
        <v>423</v>
      </c>
      <c r="F430" s="144">
        <v>415</v>
      </c>
      <c r="G430" s="142">
        <f t="shared" si="12"/>
        <v>8</v>
      </c>
    </row>
    <row r="431" spans="1:7">
      <c r="A431" s="164">
        <v>21508</v>
      </c>
      <c r="B431" s="164" t="s">
        <v>486</v>
      </c>
      <c r="C431" s="160">
        <v>100</v>
      </c>
      <c r="D431" s="161"/>
      <c r="E431" s="162">
        <f t="shared" si="13"/>
        <v>100</v>
      </c>
      <c r="F431" s="144">
        <v>115</v>
      </c>
      <c r="G431" s="142">
        <f t="shared" si="12"/>
        <v>-15</v>
      </c>
    </row>
    <row r="432" customHeight="1" spans="1:7">
      <c r="A432" s="165">
        <v>2150805</v>
      </c>
      <c r="B432" s="165" t="s">
        <v>487</v>
      </c>
      <c r="C432" s="160">
        <v>100</v>
      </c>
      <c r="D432" s="161"/>
      <c r="E432" s="162">
        <f t="shared" si="13"/>
        <v>100</v>
      </c>
      <c r="F432" s="144">
        <v>80</v>
      </c>
      <c r="G432" s="142">
        <f t="shared" si="12"/>
        <v>20</v>
      </c>
    </row>
    <row r="433" s="140" customFormat="1" customHeight="1" spans="1:7">
      <c r="A433" s="165">
        <v>2150899</v>
      </c>
      <c r="B433" s="165" t="s">
        <v>488</v>
      </c>
      <c r="C433" s="166"/>
      <c r="D433" s="167"/>
      <c r="E433" s="162">
        <f t="shared" si="13"/>
        <v>0</v>
      </c>
      <c r="F433" s="168">
        <v>35</v>
      </c>
      <c r="G433" s="142">
        <f t="shared" si="12"/>
        <v>-35</v>
      </c>
    </row>
    <row r="434" spans="1:7">
      <c r="A434" s="164">
        <v>21599</v>
      </c>
      <c r="B434" s="164" t="s">
        <v>489</v>
      </c>
      <c r="C434" s="160"/>
      <c r="D434" s="161"/>
      <c r="E434" s="162">
        <f t="shared" si="13"/>
        <v>0</v>
      </c>
      <c r="F434" s="144">
        <v>97</v>
      </c>
      <c r="G434" s="142">
        <f t="shared" si="12"/>
        <v>-97</v>
      </c>
    </row>
    <row r="435" customHeight="1" spans="1:7">
      <c r="A435" s="165">
        <v>2159999</v>
      </c>
      <c r="B435" s="165" t="s">
        <v>489</v>
      </c>
      <c r="C435" s="160"/>
      <c r="D435" s="161"/>
      <c r="E435" s="162">
        <f t="shared" si="13"/>
        <v>0</v>
      </c>
      <c r="F435" s="144">
        <v>97</v>
      </c>
      <c r="G435" s="142">
        <f t="shared" si="12"/>
        <v>-97</v>
      </c>
    </row>
    <row r="436" spans="1:7">
      <c r="A436" s="159">
        <v>216</v>
      </c>
      <c r="B436" s="159" t="s">
        <v>48</v>
      </c>
      <c r="C436" s="160">
        <v>1722.539984</v>
      </c>
      <c r="D436" s="161">
        <v>703</v>
      </c>
      <c r="E436" s="162">
        <f t="shared" si="13"/>
        <v>2425.539984</v>
      </c>
      <c r="F436" s="142">
        <v>2568</v>
      </c>
      <c r="G436" s="142">
        <f t="shared" si="12"/>
        <v>-142.460016</v>
      </c>
    </row>
    <row r="437" spans="1:7">
      <c r="A437" s="164">
        <v>21602</v>
      </c>
      <c r="B437" s="164" t="s">
        <v>490</v>
      </c>
      <c r="C437" s="160">
        <v>1444.539984</v>
      </c>
      <c r="D437" s="161">
        <v>703</v>
      </c>
      <c r="E437" s="162">
        <f t="shared" si="13"/>
        <v>2147.539984</v>
      </c>
      <c r="F437" s="144">
        <v>2381</v>
      </c>
      <c r="G437" s="142">
        <f t="shared" si="12"/>
        <v>-233.460016</v>
      </c>
    </row>
    <row r="438" customHeight="1" spans="1:7">
      <c r="A438" s="165">
        <v>2160201</v>
      </c>
      <c r="B438" s="165" t="s">
        <v>148</v>
      </c>
      <c r="C438" s="160">
        <v>324.539984</v>
      </c>
      <c r="D438" s="161"/>
      <c r="E438" s="162">
        <f t="shared" si="13"/>
        <v>324.539984</v>
      </c>
      <c r="F438" s="144">
        <v>342</v>
      </c>
      <c r="G438" s="142">
        <f t="shared" si="12"/>
        <v>-17.460016</v>
      </c>
    </row>
    <row r="439" s="140" customFormat="1" customHeight="1" spans="1:7">
      <c r="A439" s="165">
        <v>2160219</v>
      </c>
      <c r="B439" s="165" t="s">
        <v>491</v>
      </c>
      <c r="C439" s="166"/>
      <c r="D439" s="167"/>
      <c r="E439" s="162">
        <f t="shared" si="13"/>
        <v>0</v>
      </c>
      <c r="F439" s="168">
        <v>501</v>
      </c>
      <c r="G439" s="142">
        <f t="shared" si="12"/>
        <v>-501</v>
      </c>
    </row>
    <row r="440" customHeight="1" spans="1:7">
      <c r="A440" s="165">
        <v>2160299</v>
      </c>
      <c r="B440" s="165" t="s">
        <v>492</v>
      </c>
      <c r="C440" s="160">
        <v>1120</v>
      </c>
      <c r="D440" s="161">
        <v>703</v>
      </c>
      <c r="E440" s="162">
        <f t="shared" si="13"/>
        <v>1823</v>
      </c>
      <c r="F440" s="144">
        <v>1538</v>
      </c>
      <c r="G440" s="142">
        <f t="shared" si="12"/>
        <v>285</v>
      </c>
    </row>
    <row r="441" spans="1:7">
      <c r="A441" s="164">
        <v>21606</v>
      </c>
      <c r="B441" s="164" t="s">
        <v>493</v>
      </c>
      <c r="C441" s="160">
        <v>220</v>
      </c>
      <c r="D441" s="161"/>
      <c r="E441" s="162">
        <f t="shared" si="13"/>
        <v>220</v>
      </c>
      <c r="F441" s="144">
        <v>187</v>
      </c>
      <c r="G441" s="142">
        <f t="shared" si="12"/>
        <v>33</v>
      </c>
    </row>
    <row r="442" customHeight="1" spans="1:7">
      <c r="A442" s="165">
        <v>2160699</v>
      </c>
      <c r="B442" s="165" t="s">
        <v>494</v>
      </c>
      <c r="C442" s="160">
        <v>220</v>
      </c>
      <c r="D442" s="161"/>
      <c r="E442" s="162">
        <f t="shared" si="13"/>
        <v>220</v>
      </c>
      <c r="F442" s="144">
        <v>187</v>
      </c>
      <c r="G442" s="142">
        <f t="shared" si="12"/>
        <v>33</v>
      </c>
    </row>
    <row r="443" spans="1:7">
      <c r="A443" s="164">
        <v>21699</v>
      </c>
      <c r="B443" s="164" t="s">
        <v>495</v>
      </c>
      <c r="C443" s="160">
        <v>58</v>
      </c>
      <c r="D443" s="161"/>
      <c r="E443" s="162">
        <f t="shared" si="13"/>
        <v>58</v>
      </c>
      <c r="F443" s="144">
        <v>0</v>
      </c>
      <c r="G443" s="142">
        <f t="shared" si="12"/>
        <v>58</v>
      </c>
    </row>
    <row r="444" customHeight="1" spans="1:7">
      <c r="A444" s="165">
        <v>2169999</v>
      </c>
      <c r="B444" s="165" t="s">
        <v>495</v>
      </c>
      <c r="C444" s="160">
        <v>58</v>
      </c>
      <c r="D444" s="161"/>
      <c r="E444" s="162">
        <f t="shared" si="13"/>
        <v>58</v>
      </c>
      <c r="F444" s="144">
        <v>0</v>
      </c>
      <c r="G444" s="142">
        <f t="shared" si="12"/>
        <v>58</v>
      </c>
    </row>
    <row r="445" s="140" customFormat="1" spans="1:16382">
      <c r="A445" s="159">
        <v>217</v>
      </c>
      <c r="B445" s="159" t="s">
        <v>50</v>
      </c>
      <c r="C445" s="160"/>
      <c r="D445" s="161">
        <v>1000</v>
      </c>
      <c r="E445" s="162">
        <f t="shared" si="13"/>
        <v>1000</v>
      </c>
      <c r="F445" s="142">
        <v>1000</v>
      </c>
      <c r="G445" s="142">
        <f t="shared" si="12"/>
        <v>0</v>
      </c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42"/>
      <c r="AH445" s="142"/>
      <c r="AI445" s="142"/>
      <c r="AJ445" s="142"/>
      <c r="AK445" s="142"/>
      <c r="AL445" s="142"/>
      <c r="AM445" s="142"/>
      <c r="AN445" s="142"/>
      <c r="AO445" s="142"/>
      <c r="AP445" s="142"/>
      <c r="AQ445" s="142"/>
      <c r="AR445" s="142"/>
      <c r="AS445" s="142"/>
      <c r="AT445" s="142"/>
      <c r="AU445" s="142"/>
      <c r="AV445" s="142"/>
      <c r="AW445" s="142"/>
      <c r="AX445" s="142"/>
      <c r="AY445" s="142"/>
      <c r="AZ445" s="142"/>
      <c r="BA445" s="142"/>
      <c r="BB445" s="142"/>
      <c r="BC445" s="142"/>
      <c r="BD445" s="142"/>
      <c r="BE445" s="142"/>
      <c r="BF445" s="142"/>
      <c r="BG445" s="142"/>
      <c r="BH445" s="142"/>
      <c r="BI445" s="142"/>
      <c r="BJ445" s="142"/>
      <c r="BK445" s="142"/>
      <c r="BL445" s="142"/>
      <c r="BM445" s="142"/>
      <c r="BN445" s="142"/>
      <c r="BO445" s="142"/>
      <c r="BP445" s="142"/>
      <c r="BQ445" s="142"/>
      <c r="BR445" s="142"/>
      <c r="BS445" s="142"/>
      <c r="BT445" s="142"/>
      <c r="BU445" s="142"/>
      <c r="BV445" s="142"/>
      <c r="BW445" s="142"/>
      <c r="BX445" s="142"/>
      <c r="BY445" s="142"/>
      <c r="BZ445" s="142"/>
      <c r="CA445" s="142"/>
      <c r="CB445" s="142"/>
      <c r="CC445" s="142"/>
      <c r="CD445" s="142"/>
      <c r="CE445" s="142"/>
      <c r="CF445" s="142"/>
      <c r="CG445" s="142"/>
      <c r="CH445" s="142"/>
      <c r="CI445" s="142"/>
      <c r="CJ445" s="142"/>
      <c r="CK445" s="142"/>
      <c r="CL445" s="142"/>
      <c r="CM445" s="142"/>
      <c r="CN445" s="142"/>
      <c r="CO445" s="142"/>
      <c r="CP445" s="142"/>
      <c r="CQ445" s="142"/>
      <c r="CR445" s="142"/>
      <c r="CS445" s="142"/>
      <c r="CT445" s="142"/>
      <c r="CU445" s="142"/>
      <c r="CV445" s="142"/>
      <c r="CW445" s="142"/>
      <c r="CX445" s="142"/>
      <c r="CY445" s="142"/>
      <c r="CZ445" s="142"/>
      <c r="DA445" s="142"/>
      <c r="DB445" s="142"/>
      <c r="DC445" s="142"/>
      <c r="DD445" s="142"/>
      <c r="DE445" s="142"/>
      <c r="DF445" s="142"/>
      <c r="DG445" s="142"/>
      <c r="DH445" s="142"/>
      <c r="DI445" s="142"/>
      <c r="DJ445" s="142"/>
      <c r="DK445" s="142"/>
      <c r="DL445" s="142"/>
      <c r="DM445" s="142"/>
      <c r="DN445" s="142"/>
      <c r="DO445" s="142"/>
      <c r="DP445" s="142"/>
      <c r="DQ445" s="142"/>
      <c r="DR445" s="142"/>
      <c r="DS445" s="142"/>
      <c r="DT445" s="142"/>
      <c r="DU445" s="142"/>
      <c r="DV445" s="142"/>
      <c r="DW445" s="142"/>
      <c r="DX445" s="142"/>
      <c r="DY445" s="142"/>
      <c r="DZ445" s="142"/>
      <c r="EA445" s="142"/>
      <c r="EB445" s="142"/>
      <c r="EC445" s="142"/>
      <c r="ED445" s="142"/>
      <c r="EE445" s="142"/>
      <c r="EF445" s="142"/>
      <c r="EG445" s="142"/>
      <c r="EH445" s="142"/>
      <c r="EI445" s="142"/>
      <c r="EJ445" s="142"/>
      <c r="EK445" s="142"/>
      <c r="EL445" s="142"/>
      <c r="EM445" s="142"/>
      <c r="EN445" s="142"/>
      <c r="EO445" s="142"/>
      <c r="EP445" s="142"/>
      <c r="EQ445" s="142"/>
      <c r="ER445" s="142"/>
      <c r="ES445" s="142"/>
      <c r="ET445" s="142"/>
      <c r="EU445" s="142"/>
      <c r="EV445" s="142"/>
      <c r="EW445" s="142"/>
      <c r="EX445" s="142"/>
      <c r="EY445" s="142"/>
      <c r="EZ445" s="142"/>
      <c r="FA445" s="142"/>
      <c r="FB445" s="142"/>
      <c r="FC445" s="142"/>
      <c r="FD445" s="142"/>
      <c r="FE445" s="142"/>
      <c r="FF445" s="142"/>
      <c r="FG445" s="142"/>
      <c r="FH445" s="142"/>
      <c r="FI445" s="142"/>
      <c r="FJ445" s="142"/>
      <c r="FK445" s="142"/>
      <c r="FL445" s="142"/>
      <c r="FM445" s="142"/>
      <c r="FN445" s="142"/>
      <c r="FO445" s="142"/>
      <c r="FP445" s="142"/>
      <c r="FQ445" s="142"/>
      <c r="FR445" s="142"/>
      <c r="FS445" s="142"/>
      <c r="FT445" s="142"/>
      <c r="FU445" s="142"/>
      <c r="FV445" s="142"/>
      <c r="FW445" s="142"/>
      <c r="FX445" s="142"/>
      <c r="FY445" s="142"/>
      <c r="FZ445" s="142"/>
      <c r="GA445" s="142"/>
      <c r="GB445" s="142"/>
      <c r="GC445" s="142"/>
      <c r="GD445" s="142"/>
      <c r="GE445" s="142"/>
      <c r="GF445" s="142"/>
      <c r="GG445" s="142"/>
      <c r="GH445" s="142"/>
      <c r="GI445" s="142"/>
      <c r="GJ445" s="142"/>
      <c r="GK445" s="142"/>
      <c r="GL445" s="142"/>
      <c r="GM445" s="142"/>
      <c r="GN445" s="142"/>
      <c r="GO445" s="142"/>
      <c r="GP445" s="142"/>
      <c r="GQ445" s="142"/>
      <c r="GR445" s="142"/>
      <c r="GS445" s="142"/>
      <c r="GT445" s="142"/>
      <c r="GU445" s="142"/>
      <c r="GV445" s="142"/>
      <c r="GW445" s="142"/>
      <c r="GX445" s="142"/>
      <c r="GY445" s="142"/>
      <c r="GZ445" s="142"/>
      <c r="HA445" s="142"/>
      <c r="HB445" s="142"/>
      <c r="HC445" s="142"/>
      <c r="HD445" s="142"/>
      <c r="HE445" s="142"/>
      <c r="HF445" s="142"/>
      <c r="HG445" s="142"/>
      <c r="HH445" s="142"/>
      <c r="HI445" s="142"/>
      <c r="HJ445" s="142"/>
      <c r="HK445" s="142"/>
      <c r="HL445" s="142"/>
      <c r="HM445" s="142"/>
      <c r="HN445" s="142"/>
      <c r="HO445" s="142"/>
      <c r="HP445" s="142"/>
      <c r="HQ445" s="142"/>
      <c r="HR445" s="142"/>
      <c r="HS445" s="142"/>
      <c r="HT445" s="142"/>
      <c r="HU445" s="142"/>
      <c r="HV445" s="142"/>
      <c r="HW445" s="142"/>
      <c r="HX445" s="142"/>
      <c r="HY445" s="142"/>
      <c r="HZ445" s="142"/>
      <c r="IA445" s="142"/>
      <c r="IB445" s="142"/>
      <c r="IC445" s="142"/>
      <c r="ID445" s="142"/>
      <c r="IE445" s="142"/>
      <c r="IF445" s="142"/>
      <c r="IG445" s="142"/>
      <c r="IH445" s="142"/>
      <c r="II445" s="142"/>
      <c r="IJ445" s="142"/>
      <c r="IK445" s="142"/>
      <c r="IL445" s="142"/>
      <c r="IM445" s="142"/>
      <c r="IN445" s="142"/>
      <c r="IO445" s="142"/>
      <c r="IP445" s="142"/>
      <c r="IQ445" s="142"/>
      <c r="IR445" s="142"/>
      <c r="IS445" s="142"/>
      <c r="IT445" s="142"/>
      <c r="IU445" s="142"/>
      <c r="IV445" s="142"/>
      <c r="IW445" s="142"/>
      <c r="IX445" s="142"/>
      <c r="IY445" s="142"/>
      <c r="IZ445" s="142"/>
      <c r="JA445" s="142"/>
      <c r="JB445" s="142"/>
      <c r="JC445" s="142"/>
      <c r="JD445" s="142"/>
      <c r="JE445" s="142"/>
      <c r="JF445" s="142"/>
      <c r="JG445" s="142"/>
      <c r="JH445" s="142"/>
      <c r="JI445" s="142"/>
      <c r="JJ445" s="142"/>
      <c r="JK445" s="142"/>
      <c r="JL445" s="142"/>
      <c r="JM445" s="142"/>
      <c r="JN445" s="142"/>
      <c r="JO445" s="142"/>
      <c r="JP445" s="142"/>
      <c r="JQ445" s="142"/>
      <c r="JR445" s="142"/>
      <c r="JS445" s="142"/>
      <c r="JT445" s="142"/>
      <c r="JU445" s="142"/>
      <c r="JV445" s="142"/>
      <c r="JW445" s="142"/>
      <c r="JX445" s="142"/>
      <c r="JY445" s="142"/>
      <c r="JZ445" s="142"/>
      <c r="KA445" s="142"/>
      <c r="KB445" s="142"/>
      <c r="KC445" s="142"/>
      <c r="KD445" s="142"/>
      <c r="KE445" s="142"/>
      <c r="KF445" s="142"/>
      <c r="KG445" s="142"/>
      <c r="KH445" s="142"/>
      <c r="KI445" s="142"/>
      <c r="KJ445" s="142"/>
      <c r="KK445" s="142"/>
      <c r="KL445" s="142"/>
      <c r="KM445" s="142"/>
      <c r="KN445" s="142"/>
      <c r="KO445" s="142"/>
      <c r="KP445" s="142"/>
      <c r="KQ445" s="142"/>
      <c r="KR445" s="142"/>
      <c r="KS445" s="142"/>
      <c r="KT445" s="142"/>
      <c r="KU445" s="142"/>
      <c r="KV445" s="142"/>
      <c r="KW445" s="142"/>
      <c r="KX445" s="142"/>
      <c r="KY445" s="142"/>
      <c r="KZ445" s="142"/>
      <c r="LA445" s="142"/>
      <c r="LB445" s="142"/>
      <c r="LC445" s="142"/>
      <c r="LD445" s="142"/>
      <c r="LE445" s="142"/>
      <c r="LF445" s="142"/>
      <c r="LG445" s="142"/>
      <c r="LH445" s="142"/>
      <c r="LI445" s="142"/>
      <c r="LJ445" s="142"/>
      <c r="LK445" s="142"/>
      <c r="LL445" s="142"/>
      <c r="LM445" s="142"/>
      <c r="LN445" s="142"/>
      <c r="LO445" s="142"/>
      <c r="LP445" s="142"/>
      <c r="LQ445" s="142"/>
      <c r="LR445" s="142"/>
      <c r="LS445" s="142"/>
      <c r="LT445" s="142"/>
      <c r="LU445" s="142"/>
      <c r="LV445" s="142"/>
      <c r="LW445" s="142"/>
      <c r="LX445" s="142"/>
      <c r="LY445" s="142"/>
      <c r="LZ445" s="142"/>
      <c r="MA445" s="142"/>
      <c r="MB445" s="142"/>
      <c r="MC445" s="142"/>
      <c r="MD445" s="142"/>
      <c r="ME445" s="142"/>
      <c r="MF445" s="142"/>
      <c r="MG445" s="142"/>
      <c r="MH445" s="142"/>
      <c r="MI445" s="142"/>
      <c r="MJ445" s="142"/>
      <c r="MK445" s="142"/>
      <c r="ML445" s="142"/>
      <c r="MM445" s="142"/>
      <c r="MN445" s="142"/>
      <c r="MO445" s="142"/>
      <c r="MP445" s="142"/>
      <c r="MQ445" s="142"/>
      <c r="MR445" s="142"/>
      <c r="MS445" s="142"/>
      <c r="MT445" s="142"/>
      <c r="MU445" s="142"/>
      <c r="MV445" s="142"/>
      <c r="MW445" s="142"/>
      <c r="MX445" s="142"/>
      <c r="MY445" s="142"/>
      <c r="MZ445" s="142"/>
      <c r="NA445" s="142"/>
      <c r="NB445" s="142"/>
      <c r="NC445" s="142"/>
      <c r="ND445" s="142"/>
      <c r="NE445" s="142"/>
      <c r="NF445" s="142"/>
      <c r="NG445" s="142"/>
      <c r="NH445" s="142"/>
      <c r="NI445" s="142"/>
      <c r="NJ445" s="142"/>
      <c r="NK445" s="142"/>
      <c r="NL445" s="142"/>
      <c r="NM445" s="142"/>
      <c r="NN445" s="142"/>
      <c r="NO445" s="142"/>
      <c r="NP445" s="142"/>
      <c r="NQ445" s="142"/>
      <c r="NR445" s="142"/>
      <c r="NS445" s="142"/>
      <c r="NT445" s="142"/>
      <c r="NU445" s="142"/>
      <c r="NV445" s="142"/>
      <c r="NW445" s="142"/>
      <c r="NX445" s="142"/>
      <c r="NY445" s="142"/>
      <c r="NZ445" s="142"/>
      <c r="OA445" s="142"/>
      <c r="OB445" s="142"/>
      <c r="OC445" s="142"/>
      <c r="OD445" s="142"/>
      <c r="OE445" s="142"/>
      <c r="OF445" s="142"/>
      <c r="OG445" s="142"/>
      <c r="OH445" s="142"/>
      <c r="OI445" s="142"/>
      <c r="OJ445" s="142"/>
      <c r="OK445" s="142"/>
      <c r="OL445" s="142"/>
      <c r="OM445" s="142"/>
      <c r="ON445" s="142"/>
      <c r="OO445" s="142"/>
      <c r="OP445" s="142"/>
      <c r="OQ445" s="142"/>
      <c r="OR445" s="142"/>
      <c r="OS445" s="142"/>
      <c r="OT445" s="142"/>
      <c r="OU445" s="142"/>
      <c r="OV445" s="142"/>
      <c r="OW445" s="142"/>
      <c r="OX445" s="142"/>
      <c r="OY445" s="142"/>
      <c r="OZ445" s="142"/>
      <c r="PA445" s="142"/>
      <c r="PB445" s="142"/>
      <c r="PC445" s="142"/>
      <c r="PD445" s="142"/>
      <c r="PE445" s="142"/>
      <c r="PF445" s="142"/>
      <c r="PG445" s="142"/>
      <c r="PH445" s="142"/>
      <c r="PI445" s="142"/>
      <c r="PJ445" s="142"/>
      <c r="PK445" s="142"/>
      <c r="PL445" s="142"/>
      <c r="PM445" s="142"/>
      <c r="PN445" s="142"/>
      <c r="PO445" s="142"/>
      <c r="PP445" s="142"/>
      <c r="PQ445" s="142"/>
      <c r="PR445" s="142"/>
      <c r="PS445" s="142"/>
      <c r="PT445" s="142"/>
      <c r="PU445" s="142"/>
      <c r="PV445" s="142"/>
      <c r="PW445" s="142"/>
      <c r="PX445" s="142"/>
      <c r="PY445" s="142"/>
      <c r="PZ445" s="142"/>
      <c r="QA445" s="142"/>
      <c r="QB445" s="142"/>
      <c r="QC445" s="142"/>
      <c r="QD445" s="142"/>
      <c r="QE445" s="142"/>
      <c r="QF445" s="142"/>
      <c r="QG445" s="142"/>
      <c r="QH445" s="142"/>
      <c r="QI445" s="142"/>
      <c r="QJ445" s="142"/>
      <c r="QK445" s="142"/>
      <c r="QL445" s="142"/>
      <c r="QM445" s="142"/>
      <c r="QN445" s="142"/>
      <c r="QO445" s="142"/>
      <c r="QP445" s="142"/>
      <c r="QQ445" s="142"/>
      <c r="QR445" s="142"/>
      <c r="QS445" s="142"/>
      <c r="QT445" s="142"/>
      <c r="QU445" s="142"/>
      <c r="QV445" s="142"/>
      <c r="QW445" s="142"/>
      <c r="QX445" s="142"/>
      <c r="QY445" s="142"/>
      <c r="QZ445" s="142"/>
      <c r="RA445" s="142"/>
      <c r="RB445" s="142"/>
      <c r="RC445" s="142"/>
      <c r="RD445" s="142"/>
      <c r="RE445" s="142"/>
      <c r="RF445" s="142"/>
      <c r="RG445" s="142"/>
      <c r="RH445" s="142"/>
      <c r="RI445" s="142"/>
      <c r="RJ445" s="142"/>
      <c r="RK445" s="142"/>
      <c r="RL445" s="142"/>
      <c r="RM445" s="142"/>
      <c r="RN445" s="142"/>
      <c r="RO445" s="142"/>
      <c r="RP445" s="142"/>
      <c r="RQ445" s="142"/>
      <c r="RR445" s="142"/>
      <c r="RS445" s="142"/>
      <c r="RT445" s="142"/>
      <c r="RU445" s="142"/>
      <c r="RV445" s="142"/>
      <c r="RW445" s="142"/>
      <c r="RX445" s="142"/>
      <c r="RY445" s="142"/>
      <c r="RZ445" s="142"/>
      <c r="SA445" s="142"/>
      <c r="SB445" s="142"/>
      <c r="SC445" s="142"/>
      <c r="SD445" s="142"/>
      <c r="SE445" s="142"/>
      <c r="SF445" s="142"/>
      <c r="SG445" s="142"/>
      <c r="SH445" s="142"/>
      <c r="SI445" s="142"/>
      <c r="SJ445" s="142"/>
      <c r="SK445" s="142"/>
      <c r="SL445" s="142"/>
      <c r="SM445" s="142"/>
      <c r="SN445" s="142"/>
      <c r="SO445" s="142"/>
      <c r="SP445" s="142"/>
      <c r="SQ445" s="142"/>
      <c r="SR445" s="142"/>
      <c r="SS445" s="142"/>
      <c r="ST445" s="142"/>
      <c r="SU445" s="142"/>
      <c r="SV445" s="142"/>
      <c r="SW445" s="142"/>
      <c r="SX445" s="142"/>
      <c r="SY445" s="142"/>
      <c r="SZ445" s="142"/>
      <c r="TA445" s="142"/>
      <c r="TB445" s="142"/>
      <c r="TC445" s="142"/>
      <c r="TD445" s="142"/>
      <c r="TE445" s="142"/>
      <c r="TF445" s="142"/>
      <c r="TG445" s="142"/>
      <c r="TH445" s="142"/>
      <c r="TI445" s="142"/>
      <c r="TJ445" s="142"/>
      <c r="TK445" s="142"/>
      <c r="TL445" s="142"/>
      <c r="TM445" s="142"/>
      <c r="TN445" s="142"/>
      <c r="TO445" s="142"/>
      <c r="TP445" s="142"/>
      <c r="TQ445" s="142"/>
      <c r="TR445" s="142"/>
      <c r="TS445" s="142"/>
      <c r="TT445" s="142"/>
      <c r="TU445" s="142"/>
      <c r="TV445" s="142"/>
      <c r="TW445" s="142"/>
      <c r="TX445" s="142"/>
      <c r="TY445" s="142"/>
      <c r="TZ445" s="142"/>
      <c r="UA445" s="142"/>
      <c r="UB445" s="142"/>
      <c r="UC445" s="142"/>
      <c r="UD445" s="142"/>
      <c r="UE445" s="142"/>
      <c r="UF445" s="142"/>
      <c r="UG445" s="142"/>
      <c r="UH445" s="142"/>
      <c r="UI445" s="142"/>
      <c r="UJ445" s="142"/>
      <c r="UK445" s="142"/>
      <c r="UL445" s="142"/>
      <c r="UM445" s="142"/>
      <c r="UN445" s="142"/>
      <c r="UO445" s="142"/>
      <c r="UP445" s="142"/>
      <c r="UQ445" s="142"/>
      <c r="UR445" s="142"/>
      <c r="US445" s="142"/>
      <c r="UT445" s="142"/>
      <c r="UU445" s="142"/>
      <c r="UV445" s="142"/>
      <c r="UW445" s="142"/>
      <c r="UX445" s="142"/>
      <c r="UY445" s="142"/>
      <c r="UZ445" s="142"/>
      <c r="VA445" s="142"/>
      <c r="VB445" s="142"/>
      <c r="VC445" s="142"/>
      <c r="VD445" s="142"/>
      <c r="VE445" s="142"/>
      <c r="VF445" s="142"/>
      <c r="VG445" s="142"/>
      <c r="VH445" s="142"/>
      <c r="VI445" s="142"/>
      <c r="VJ445" s="142"/>
      <c r="VK445" s="142"/>
      <c r="VL445" s="142"/>
      <c r="VM445" s="142"/>
      <c r="VN445" s="142"/>
      <c r="VO445" s="142"/>
      <c r="VP445" s="142"/>
      <c r="VQ445" s="142"/>
      <c r="VR445" s="142"/>
      <c r="VS445" s="142"/>
      <c r="VT445" s="142"/>
      <c r="VU445" s="142"/>
      <c r="VV445" s="142"/>
      <c r="VW445" s="142"/>
      <c r="VX445" s="142"/>
      <c r="VY445" s="142"/>
      <c r="VZ445" s="142"/>
      <c r="WA445" s="142"/>
      <c r="WB445" s="142"/>
      <c r="WC445" s="142"/>
      <c r="WD445" s="142"/>
      <c r="WE445" s="142"/>
      <c r="WF445" s="142"/>
      <c r="WG445" s="142"/>
      <c r="WH445" s="142"/>
      <c r="WI445" s="142"/>
      <c r="WJ445" s="142"/>
      <c r="WK445" s="142"/>
      <c r="WL445" s="142"/>
      <c r="WM445" s="142"/>
      <c r="WN445" s="142"/>
      <c r="WO445" s="142"/>
      <c r="WP445" s="142"/>
      <c r="WQ445" s="142"/>
      <c r="WR445" s="142"/>
      <c r="WS445" s="142"/>
      <c r="WT445" s="142"/>
      <c r="WU445" s="142"/>
      <c r="WV445" s="142"/>
      <c r="WW445" s="142"/>
      <c r="WX445" s="142"/>
      <c r="WY445" s="142"/>
      <c r="WZ445" s="142"/>
      <c r="XA445" s="142"/>
      <c r="XB445" s="142"/>
      <c r="XC445" s="142"/>
      <c r="XD445" s="142"/>
      <c r="XE445" s="142"/>
      <c r="XF445" s="142"/>
      <c r="XG445" s="142"/>
      <c r="XH445" s="142"/>
      <c r="XI445" s="142"/>
      <c r="XJ445" s="142"/>
      <c r="XK445" s="142"/>
      <c r="XL445" s="142"/>
      <c r="XM445" s="142"/>
      <c r="XN445" s="142"/>
      <c r="XO445" s="142"/>
      <c r="XP445" s="142"/>
      <c r="XQ445" s="142"/>
      <c r="XR445" s="142"/>
      <c r="XS445" s="142"/>
      <c r="XT445" s="142"/>
      <c r="XU445" s="142"/>
      <c r="XV445" s="142"/>
      <c r="XW445" s="142"/>
      <c r="XX445" s="142"/>
      <c r="XY445" s="142"/>
      <c r="XZ445" s="142"/>
      <c r="YA445" s="142"/>
      <c r="YB445" s="142"/>
      <c r="YC445" s="142"/>
      <c r="YD445" s="142"/>
      <c r="YE445" s="142"/>
      <c r="YF445" s="142"/>
      <c r="YG445" s="142"/>
      <c r="YH445" s="142"/>
      <c r="YI445" s="142"/>
      <c r="YJ445" s="142"/>
      <c r="YK445" s="142"/>
      <c r="YL445" s="142"/>
      <c r="YM445" s="142"/>
      <c r="YN445" s="142"/>
      <c r="YO445" s="142"/>
      <c r="YP445" s="142"/>
      <c r="YQ445" s="142"/>
      <c r="YR445" s="142"/>
      <c r="YS445" s="142"/>
      <c r="YT445" s="142"/>
      <c r="YU445" s="142"/>
      <c r="YV445" s="142"/>
      <c r="YW445" s="142"/>
      <c r="YX445" s="142"/>
      <c r="YY445" s="142"/>
      <c r="YZ445" s="142"/>
      <c r="ZA445" s="142"/>
      <c r="ZB445" s="142"/>
      <c r="ZC445" s="142"/>
      <c r="ZD445" s="142"/>
      <c r="ZE445" s="142"/>
      <c r="ZF445" s="142"/>
      <c r="ZG445" s="142"/>
      <c r="ZH445" s="142"/>
      <c r="ZI445" s="142"/>
      <c r="ZJ445" s="142"/>
      <c r="ZK445" s="142"/>
      <c r="ZL445" s="142"/>
      <c r="ZM445" s="142"/>
      <c r="ZN445" s="142"/>
      <c r="ZO445" s="142"/>
      <c r="ZP445" s="142"/>
      <c r="ZQ445" s="142"/>
      <c r="ZR445" s="142"/>
      <c r="ZS445" s="142"/>
      <c r="ZT445" s="142"/>
      <c r="ZU445" s="142"/>
      <c r="ZV445" s="142"/>
      <c r="ZW445" s="142"/>
      <c r="ZX445" s="142"/>
      <c r="ZY445" s="142"/>
      <c r="ZZ445" s="142"/>
      <c r="AAA445" s="142"/>
      <c r="AAB445" s="142"/>
      <c r="AAC445" s="142"/>
      <c r="AAD445" s="142"/>
      <c r="AAE445" s="142"/>
      <c r="AAF445" s="142"/>
      <c r="AAG445" s="142"/>
      <c r="AAH445" s="142"/>
      <c r="AAI445" s="142"/>
      <c r="AAJ445" s="142"/>
      <c r="AAK445" s="142"/>
      <c r="AAL445" s="142"/>
      <c r="AAM445" s="142"/>
      <c r="AAN445" s="142"/>
      <c r="AAO445" s="142"/>
      <c r="AAP445" s="142"/>
      <c r="AAQ445" s="142"/>
      <c r="AAR445" s="142"/>
      <c r="AAS445" s="142"/>
      <c r="AAT445" s="142"/>
      <c r="AAU445" s="142"/>
      <c r="AAV445" s="142"/>
      <c r="AAW445" s="142"/>
      <c r="AAX445" s="142"/>
      <c r="AAY445" s="142"/>
      <c r="AAZ445" s="142"/>
      <c r="ABA445" s="142"/>
      <c r="ABB445" s="142"/>
      <c r="ABC445" s="142"/>
      <c r="ABD445" s="142"/>
      <c r="ABE445" s="142"/>
      <c r="ABF445" s="142"/>
      <c r="ABG445" s="142"/>
      <c r="ABH445" s="142"/>
      <c r="ABI445" s="142"/>
      <c r="ABJ445" s="142"/>
      <c r="ABK445" s="142"/>
      <c r="ABL445" s="142"/>
      <c r="ABM445" s="142"/>
      <c r="ABN445" s="142"/>
      <c r="ABO445" s="142"/>
      <c r="ABP445" s="142"/>
      <c r="ABQ445" s="142"/>
      <c r="ABR445" s="142"/>
      <c r="ABS445" s="142"/>
      <c r="ABT445" s="142"/>
      <c r="ABU445" s="142"/>
      <c r="ABV445" s="142"/>
      <c r="ABW445" s="142"/>
      <c r="ABX445" s="142"/>
      <c r="ABY445" s="142"/>
      <c r="ABZ445" s="142"/>
      <c r="ACA445" s="142"/>
      <c r="ACB445" s="142"/>
      <c r="ACC445" s="142"/>
      <c r="ACD445" s="142"/>
      <c r="ACE445" s="142"/>
      <c r="ACF445" s="142"/>
      <c r="ACG445" s="142"/>
      <c r="ACH445" s="142"/>
      <c r="ACI445" s="142"/>
      <c r="ACJ445" s="142"/>
      <c r="ACK445" s="142"/>
      <c r="ACL445" s="142"/>
      <c r="ACM445" s="142"/>
      <c r="ACN445" s="142"/>
      <c r="ACO445" s="142"/>
      <c r="ACP445" s="142"/>
      <c r="ACQ445" s="142"/>
      <c r="ACR445" s="142"/>
      <c r="ACS445" s="142"/>
      <c r="ACT445" s="142"/>
      <c r="ACU445" s="142"/>
      <c r="ACV445" s="142"/>
      <c r="ACW445" s="142"/>
      <c r="ACX445" s="142"/>
      <c r="ACY445" s="142"/>
      <c r="ACZ445" s="142"/>
      <c r="ADA445" s="142"/>
      <c r="ADB445" s="142"/>
      <c r="ADC445" s="142"/>
      <c r="ADD445" s="142"/>
      <c r="ADE445" s="142"/>
      <c r="ADF445" s="142"/>
      <c r="ADG445" s="142"/>
      <c r="ADH445" s="142"/>
      <c r="ADI445" s="142"/>
      <c r="ADJ445" s="142"/>
      <c r="ADK445" s="142"/>
      <c r="ADL445" s="142"/>
      <c r="ADM445" s="142"/>
      <c r="ADN445" s="142"/>
      <c r="ADO445" s="142"/>
      <c r="ADP445" s="142"/>
      <c r="ADQ445" s="142"/>
      <c r="ADR445" s="142"/>
      <c r="ADS445" s="142"/>
      <c r="ADT445" s="142"/>
      <c r="ADU445" s="142"/>
      <c r="ADV445" s="142"/>
      <c r="ADW445" s="142"/>
      <c r="ADX445" s="142"/>
      <c r="ADY445" s="142"/>
      <c r="ADZ445" s="142"/>
      <c r="AEA445" s="142"/>
      <c r="AEB445" s="142"/>
      <c r="AEC445" s="142"/>
      <c r="AED445" s="142"/>
      <c r="AEE445" s="142"/>
      <c r="AEF445" s="142"/>
      <c r="AEG445" s="142"/>
      <c r="AEH445" s="142"/>
      <c r="AEI445" s="142"/>
      <c r="AEJ445" s="142"/>
      <c r="AEK445" s="142"/>
      <c r="AEL445" s="142"/>
      <c r="AEM445" s="142"/>
      <c r="AEN445" s="142"/>
      <c r="AEO445" s="142"/>
      <c r="AEP445" s="142"/>
      <c r="AEQ445" s="142"/>
      <c r="AER445" s="142"/>
      <c r="AES445" s="142"/>
      <c r="AET445" s="142"/>
      <c r="AEU445" s="142"/>
      <c r="AEV445" s="142"/>
      <c r="AEW445" s="142"/>
      <c r="AEX445" s="142"/>
      <c r="AEY445" s="142"/>
      <c r="AEZ445" s="142"/>
      <c r="AFA445" s="142"/>
      <c r="AFB445" s="142"/>
      <c r="AFC445" s="142"/>
      <c r="AFD445" s="142"/>
      <c r="AFE445" s="142"/>
      <c r="AFF445" s="142"/>
      <c r="AFG445" s="142"/>
      <c r="AFH445" s="142"/>
      <c r="AFI445" s="142"/>
      <c r="AFJ445" s="142"/>
      <c r="AFK445" s="142"/>
      <c r="AFL445" s="142"/>
      <c r="AFM445" s="142"/>
      <c r="AFN445" s="142"/>
      <c r="AFO445" s="142"/>
      <c r="AFP445" s="142"/>
      <c r="AFQ445" s="142"/>
      <c r="AFR445" s="142"/>
      <c r="AFS445" s="142"/>
      <c r="AFT445" s="142"/>
      <c r="AFU445" s="142"/>
      <c r="AFV445" s="142"/>
      <c r="AFW445" s="142"/>
      <c r="AFX445" s="142"/>
      <c r="AFY445" s="142"/>
      <c r="AFZ445" s="142"/>
      <c r="AGA445" s="142"/>
      <c r="AGB445" s="142"/>
      <c r="AGC445" s="142"/>
      <c r="AGD445" s="142"/>
      <c r="AGE445" s="142"/>
      <c r="AGF445" s="142"/>
      <c r="AGG445" s="142"/>
      <c r="AGH445" s="142"/>
      <c r="AGI445" s="142"/>
      <c r="AGJ445" s="142"/>
      <c r="AGK445" s="142"/>
      <c r="AGL445" s="142"/>
      <c r="AGM445" s="142"/>
      <c r="AGN445" s="142"/>
      <c r="AGO445" s="142"/>
      <c r="AGP445" s="142"/>
      <c r="AGQ445" s="142"/>
      <c r="AGR445" s="142"/>
      <c r="AGS445" s="142"/>
      <c r="AGT445" s="142"/>
      <c r="AGU445" s="142"/>
      <c r="AGV445" s="142"/>
      <c r="AGW445" s="142"/>
      <c r="AGX445" s="142"/>
      <c r="AGY445" s="142"/>
      <c r="AGZ445" s="142"/>
      <c r="AHA445" s="142"/>
      <c r="AHB445" s="142"/>
      <c r="AHC445" s="142"/>
      <c r="AHD445" s="142"/>
      <c r="AHE445" s="142"/>
      <c r="AHF445" s="142"/>
      <c r="AHG445" s="142"/>
      <c r="AHH445" s="142"/>
      <c r="AHI445" s="142"/>
      <c r="AHJ445" s="142"/>
      <c r="AHK445" s="142"/>
      <c r="AHL445" s="142"/>
      <c r="AHM445" s="142"/>
      <c r="AHN445" s="142"/>
      <c r="AHO445" s="142"/>
      <c r="AHP445" s="142"/>
      <c r="AHQ445" s="142"/>
      <c r="AHR445" s="142"/>
      <c r="AHS445" s="142"/>
      <c r="AHT445" s="142"/>
      <c r="AHU445" s="142"/>
      <c r="AHV445" s="142"/>
      <c r="AHW445" s="142"/>
      <c r="AHX445" s="142"/>
      <c r="AHY445" s="142"/>
      <c r="AHZ445" s="142"/>
      <c r="AIA445" s="142"/>
      <c r="AIB445" s="142"/>
      <c r="AIC445" s="142"/>
      <c r="AID445" s="142"/>
      <c r="AIE445" s="142"/>
      <c r="AIF445" s="142"/>
      <c r="AIG445" s="142"/>
      <c r="AIH445" s="142"/>
      <c r="AII445" s="142"/>
      <c r="AIJ445" s="142"/>
      <c r="AIK445" s="142"/>
      <c r="AIL445" s="142"/>
      <c r="AIM445" s="142"/>
      <c r="AIN445" s="142"/>
      <c r="AIO445" s="142"/>
      <c r="AIP445" s="142"/>
      <c r="AIQ445" s="142"/>
      <c r="AIR445" s="142"/>
      <c r="AIS445" s="142"/>
      <c r="AIT445" s="142"/>
      <c r="AIU445" s="142"/>
      <c r="AIV445" s="142"/>
      <c r="AIW445" s="142"/>
      <c r="AIX445" s="142"/>
      <c r="AIY445" s="142"/>
      <c r="AIZ445" s="142"/>
      <c r="AJA445" s="142"/>
      <c r="AJB445" s="142"/>
      <c r="AJC445" s="142"/>
      <c r="AJD445" s="142"/>
      <c r="AJE445" s="142"/>
      <c r="AJF445" s="142"/>
      <c r="AJG445" s="142"/>
      <c r="AJH445" s="142"/>
      <c r="AJI445" s="142"/>
      <c r="AJJ445" s="142"/>
      <c r="AJK445" s="142"/>
      <c r="AJL445" s="142"/>
      <c r="AJM445" s="142"/>
      <c r="AJN445" s="142"/>
      <c r="AJO445" s="142"/>
      <c r="AJP445" s="142"/>
      <c r="AJQ445" s="142"/>
      <c r="AJR445" s="142"/>
      <c r="AJS445" s="142"/>
      <c r="AJT445" s="142"/>
      <c r="AJU445" s="142"/>
      <c r="AJV445" s="142"/>
      <c r="AJW445" s="142"/>
      <c r="AJX445" s="142"/>
      <c r="AJY445" s="142"/>
      <c r="AJZ445" s="142"/>
      <c r="AKA445" s="142"/>
      <c r="AKB445" s="142"/>
      <c r="AKC445" s="142"/>
      <c r="AKD445" s="142"/>
      <c r="AKE445" s="142"/>
      <c r="AKF445" s="142"/>
      <c r="AKG445" s="142"/>
      <c r="AKH445" s="142"/>
      <c r="AKI445" s="142"/>
      <c r="AKJ445" s="142"/>
      <c r="AKK445" s="142"/>
      <c r="AKL445" s="142"/>
      <c r="AKM445" s="142"/>
      <c r="AKN445" s="142"/>
      <c r="AKO445" s="142"/>
      <c r="AKP445" s="142"/>
      <c r="AKQ445" s="142"/>
      <c r="AKR445" s="142"/>
      <c r="AKS445" s="142"/>
      <c r="AKT445" s="142"/>
      <c r="AKU445" s="142"/>
      <c r="AKV445" s="142"/>
      <c r="AKW445" s="142"/>
      <c r="AKX445" s="142"/>
      <c r="AKY445" s="142"/>
      <c r="AKZ445" s="142"/>
      <c r="ALA445" s="142"/>
      <c r="ALB445" s="142"/>
      <c r="ALC445" s="142"/>
      <c r="ALD445" s="142"/>
      <c r="ALE445" s="142"/>
      <c r="ALF445" s="142"/>
      <c r="ALG445" s="142"/>
      <c r="ALH445" s="142"/>
      <c r="ALI445" s="142"/>
      <c r="ALJ445" s="142"/>
      <c r="ALK445" s="142"/>
      <c r="ALL445" s="142"/>
      <c r="ALM445" s="142"/>
      <c r="ALN445" s="142"/>
      <c r="ALO445" s="142"/>
      <c r="ALP445" s="142"/>
      <c r="ALQ445" s="142"/>
      <c r="ALR445" s="142"/>
      <c r="ALS445" s="142"/>
      <c r="ALT445" s="142"/>
      <c r="ALU445" s="142"/>
      <c r="ALV445" s="142"/>
      <c r="ALW445" s="142"/>
      <c r="ALX445" s="142"/>
      <c r="ALY445" s="142"/>
      <c r="ALZ445" s="142"/>
      <c r="AMA445" s="142"/>
      <c r="AMB445" s="142"/>
      <c r="AMC445" s="142"/>
      <c r="AMD445" s="142"/>
      <c r="AME445" s="142"/>
      <c r="AMF445" s="142"/>
      <c r="AMG445" s="142"/>
      <c r="AMH445" s="142"/>
      <c r="AMI445" s="142"/>
      <c r="AMJ445" s="142"/>
      <c r="AMK445" s="142"/>
      <c r="AML445" s="142"/>
      <c r="AMM445" s="142"/>
      <c r="AMN445" s="142"/>
      <c r="AMO445" s="142"/>
      <c r="AMP445" s="142"/>
      <c r="AMQ445" s="142"/>
      <c r="AMR445" s="142"/>
      <c r="AMS445" s="142"/>
      <c r="AMT445" s="142"/>
      <c r="AMU445" s="142"/>
      <c r="AMV445" s="142"/>
      <c r="AMW445" s="142"/>
      <c r="AMX445" s="142"/>
      <c r="AMY445" s="142"/>
      <c r="AMZ445" s="142"/>
      <c r="ANA445" s="142"/>
      <c r="ANB445" s="142"/>
      <c r="ANC445" s="142"/>
      <c r="AND445" s="142"/>
      <c r="ANE445" s="142"/>
      <c r="ANF445" s="142"/>
      <c r="ANG445" s="142"/>
      <c r="ANH445" s="142"/>
      <c r="ANI445" s="142"/>
      <c r="ANJ445" s="142"/>
      <c r="ANK445" s="142"/>
      <c r="ANL445" s="142"/>
      <c r="ANM445" s="142"/>
      <c r="ANN445" s="142"/>
      <c r="ANO445" s="142"/>
      <c r="ANP445" s="142"/>
      <c r="ANQ445" s="142"/>
      <c r="ANR445" s="142"/>
      <c r="ANS445" s="142"/>
      <c r="ANT445" s="142"/>
      <c r="ANU445" s="142"/>
      <c r="ANV445" s="142"/>
      <c r="ANW445" s="142"/>
      <c r="ANX445" s="142"/>
      <c r="ANY445" s="142"/>
      <c r="ANZ445" s="142"/>
      <c r="AOA445" s="142"/>
      <c r="AOB445" s="142"/>
      <c r="AOC445" s="142"/>
      <c r="AOD445" s="142"/>
      <c r="AOE445" s="142"/>
      <c r="AOF445" s="142"/>
      <c r="AOG445" s="142"/>
      <c r="AOH445" s="142"/>
      <c r="AOI445" s="142"/>
      <c r="AOJ445" s="142"/>
      <c r="AOK445" s="142"/>
      <c r="AOL445" s="142"/>
      <c r="AOM445" s="142"/>
      <c r="AON445" s="142"/>
      <c r="AOO445" s="142"/>
      <c r="AOP445" s="142"/>
      <c r="AOQ445" s="142"/>
      <c r="AOR445" s="142"/>
      <c r="AOS445" s="142"/>
      <c r="AOT445" s="142"/>
      <c r="AOU445" s="142"/>
      <c r="AOV445" s="142"/>
      <c r="AOW445" s="142"/>
      <c r="AOX445" s="142"/>
      <c r="AOY445" s="142"/>
      <c r="AOZ445" s="142"/>
      <c r="APA445" s="142"/>
      <c r="APB445" s="142"/>
      <c r="APC445" s="142"/>
      <c r="APD445" s="142"/>
      <c r="APE445" s="142"/>
      <c r="APF445" s="142"/>
      <c r="APG445" s="142"/>
      <c r="APH445" s="142"/>
      <c r="API445" s="142"/>
      <c r="APJ445" s="142"/>
      <c r="APK445" s="142"/>
      <c r="APL445" s="142"/>
      <c r="APM445" s="142"/>
      <c r="APN445" s="142"/>
      <c r="APO445" s="142"/>
      <c r="APP445" s="142"/>
      <c r="APQ445" s="142"/>
      <c r="APR445" s="142"/>
      <c r="APS445" s="142"/>
      <c r="APT445" s="142"/>
      <c r="APU445" s="142"/>
      <c r="APV445" s="142"/>
      <c r="APW445" s="142"/>
      <c r="APX445" s="142"/>
      <c r="APY445" s="142"/>
      <c r="APZ445" s="142"/>
      <c r="AQA445" s="142"/>
      <c r="AQB445" s="142"/>
      <c r="AQC445" s="142"/>
      <c r="AQD445" s="142"/>
      <c r="AQE445" s="142"/>
      <c r="AQF445" s="142"/>
      <c r="AQG445" s="142"/>
      <c r="AQH445" s="142"/>
      <c r="AQI445" s="142"/>
      <c r="AQJ445" s="142"/>
      <c r="AQK445" s="142"/>
      <c r="AQL445" s="142"/>
      <c r="AQM445" s="142"/>
      <c r="AQN445" s="142"/>
      <c r="AQO445" s="142"/>
      <c r="AQP445" s="142"/>
      <c r="AQQ445" s="142"/>
      <c r="AQR445" s="142"/>
      <c r="AQS445" s="142"/>
      <c r="AQT445" s="142"/>
      <c r="AQU445" s="142"/>
      <c r="AQV445" s="142"/>
      <c r="AQW445" s="142"/>
      <c r="AQX445" s="142"/>
      <c r="AQY445" s="142"/>
      <c r="AQZ445" s="142"/>
      <c r="ARA445" s="142"/>
      <c r="ARB445" s="142"/>
      <c r="ARC445" s="142"/>
      <c r="ARD445" s="142"/>
      <c r="ARE445" s="142"/>
      <c r="ARF445" s="142"/>
      <c r="ARG445" s="142"/>
      <c r="ARH445" s="142"/>
      <c r="ARI445" s="142"/>
      <c r="ARJ445" s="142"/>
      <c r="ARK445" s="142"/>
      <c r="ARL445" s="142"/>
      <c r="ARM445" s="142"/>
      <c r="ARN445" s="142"/>
      <c r="ARO445" s="142"/>
      <c r="ARP445" s="142"/>
      <c r="ARQ445" s="142"/>
      <c r="ARR445" s="142"/>
      <c r="ARS445" s="142"/>
      <c r="ART445" s="142"/>
      <c r="ARU445" s="142"/>
      <c r="ARV445" s="142"/>
      <c r="ARW445" s="142"/>
      <c r="ARX445" s="142"/>
      <c r="ARY445" s="142"/>
      <c r="ARZ445" s="142"/>
      <c r="ASA445" s="142"/>
      <c r="ASB445" s="142"/>
      <c r="ASC445" s="142"/>
      <c r="ASD445" s="142"/>
      <c r="ASE445" s="142"/>
      <c r="ASF445" s="142"/>
      <c r="ASG445" s="142"/>
      <c r="ASH445" s="142"/>
      <c r="ASI445" s="142"/>
      <c r="ASJ445" s="142"/>
      <c r="ASK445" s="142"/>
      <c r="ASL445" s="142"/>
      <c r="ASM445" s="142"/>
      <c r="ASN445" s="142"/>
      <c r="ASO445" s="142"/>
      <c r="ASP445" s="142"/>
      <c r="ASQ445" s="142"/>
      <c r="ASR445" s="142"/>
      <c r="ASS445" s="142"/>
      <c r="AST445" s="142"/>
      <c r="ASU445" s="142"/>
      <c r="ASV445" s="142"/>
      <c r="ASW445" s="142"/>
      <c r="ASX445" s="142"/>
      <c r="ASY445" s="142"/>
      <c r="ASZ445" s="142"/>
      <c r="ATA445" s="142"/>
      <c r="ATB445" s="142"/>
      <c r="ATC445" s="142"/>
      <c r="ATD445" s="142"/>
      <c r="ATE445" s="142"/>
      <c r="ATF445" s="142"/>
      <c r="ATG445" s="142"/>
      <c r="ATH445" s="142"/>
      <c r="ATI445" s="142"/>
      <c r="ATJ445" s="142"/>
      <c r="ATK445" s="142"/>
      <c r="ATL445" s="142"/>
      <c r="ATM445" s="142"/>
      <c r="ATN445" s="142"/>
      <c r="ATO445" s="142"/>
      <c r="ATP445" s="142"/>
      <c r="ATQ445" s="142"/>
      <c r="ATR445" s="142"/>
      <c r="ATS445" s="142"/>
      <c r="ATT445" s="142"/>
      <c r="ATU445" s="142"/>
      <c r="ATV445" s="142"/>
      <c r="ATW445" s="142"/>
      <c r="ATX445" s="142"/>
      <c r="ATY445" s="142"/>
      <c r="ATZ445" s="142"/>
      <c r="AUA445" s="142"/>
      <c r="AUB445" s="142"/>
      <c r="AUC445" s="142"/>
      <c r="AUD445" s="142"/>
      <c r="AUE445" s="142"/>
      <c r="AUF445" s="142"/>
      <c r="AUG445" s="142"/>
      <c r="AUH445" s="142"/>
      <c r="AUI445" s="142"/>
      <c r="AUJ445" s="142"/>
      <c r="AUK445" s="142"/>
      <c r="AUL445" s="142"/>
      <c r="AUM445" s="142"/>
      <c r="AUN445" s="142"/>
      <c r="AUO445" s="142"/>
      <c r="AUP445" s="142"/>
      <c r="AUQ445" s="142"/>
      <c r="AUR445" s="142"/>
      <c r="AUS445" s="142"/>
      <c r="AUT445" s="142"/>
      <c r="AUU445" s="142"/>
      <c r="AUV445" s="142"/>
      <c r="AUW445" s="142"/>
      <c r="AUX445" s="142"/>
      <c r="AUY445" s="142"/>
      <c r="AUZ445" s="142"/>
      <c r="AVA445" s="142"/>
      <c r="AVB445" s="142"/>
      <c r="AVC445" s="142"/>
      <c r="AVD445" s="142"/>
      <c r="AVE445" s="142"/>
      <c r="AVF445" s="142"/>
      <c r="AVG445" s="142"/>
      <c r="AVH445" s="142"/>
      <c r="AVI445" s="142"/>
      <c r="AVJ445" s="142"/>
      <c r="AVK445" s="142"/>
      <c r="AVL445" s="142"/>
      <c r="AVM445" s="142"/>
      <c r="AVN445" s="142"/>
      <c r="AVO445" s="142"/>
      <c r="AVP445" s="142"/>
      <c r="AVQ445" s="142"/>
      <c r="AVR445" s="142"/>
      <c r="AVS445" s="142"/>
      <c r="AVT445" s="142"/>
      <c r="AVU445" s="142"/>
      <c r="AVV445" s="142"/>
      <c r="AVW445" s="142"/>
      <c r="AVX445" s="142"/>
      <c r="AVY445" s="142"/>
      <c r="AVZ445" s="142"/>
      <c r="AWA445" s="142"/>
      <c r="AWB445" s="142"/>
      <c r="AWC445" s="142"/>
      <c r="AWD445" s="142"/>
      <c r="AWE445" s="142"/>
      <c r="AWF445" s="142"/>
      <c r="AWG445" s="142"/>
      <c r="AWH445" s="142"/>
      <c r="AWI445" s="142"/>
      <c r="AWJ445" s="142"/>
      <c r="AWK445" s="142"/>
      <c r="AWL445" s="142"/>
      <c r="AWM445" s="142"/>
      <c r="AWN445" s="142"/>
      <c r="AWO445" s="142"/>
      <c r="AWP445" s="142"/>
      <c r="AWQ445" s="142"/>
      <c r="AWR445" s="142"/>
      <c r="AWS445" s="142"/>
      <c r="AWT445" s="142"/>
      <c r="AWU445" s="142"/>
      <c r="AWV445" s="142"/>
      <c r="AWW445" s="142"/>
      <c r="AWX445" s="142"/>
      <c r="AWY445" s="142"/>
      <c r="AWZ445" s="142"/>
      <c r="AXA445" s="142"/>
      <c r="AXB445" s="142"/>
      <c r="AXC445" s="142"/>
      <c r="AXD445" s="142"/>
      <c r="AXE445" s="142"/>
      <c r="AXF445" s="142"/>
      <c r="AXG445" s="142"/>
      <c r="AXH445" s="142"/>
      <c r="AXI445" s="142"/>
      <c r="AXJ445" s="142"/>
      <c r="AXK445" s="142"/>
      <c r="AXL445" s="142"/>
      <c r="AXM445" s="142"/>
      <c r="AXN445" s="142"/>
      <c r="AXO445" s="142"/>
      <c r="AXP445" s="142"/>
      <c r="AXQ445" s="142"/>
      <c r="AXR445" s="142"/>
      <c r="AXS445" s="142"/>
      <c r="AXT445" s="142"/>
      <c r="AXU445" s="142"/>
      <c r="AXV445" s="142"/>
      <c r="AXW445" s="142"/>
      <c r="AXX445" s="142"/>
      <c r="AXY445" s="142"/>
      <c r="AXZ445" s="142"/>
      <c r="AYA445" s="142"/>
      <c r="AYB445" s="142"/>
      <c r="AYC445" s="142"/>
      <c r="AYD445" s="142"/>
      <c r="AYE445" s="142"/>
      <c r="AYF445" s="142"/>
      <c r="AYG445" s="142"/>
      <c r="AYH445" s="142"/>
      <c r="AYI445" s="142"/>
      <c r="AYJ445" s="142"/>
      <c r="AYK445" s="142"/>
      <c r="AYL445" s="142"/>
      <c r="AYM445" s="142"/>
      <c r="AYN445" s="142"/>
      <c r="AYO445" s="142"/>
      <c r="AYP445" s="142"/>
      <c r="AYQ445" s="142"/>
      <c r="AYR445" s="142"/>
      <c r="AYS445" s="142"/>
      <c r="AYT445" s="142"/>
      <c r="AYU445" s="142"/>
      <c r="AYV445" s="142"/>
      <c r="AYW445" s="142"/>
      <c r="AYX445" s="142"/>
      <c r="AYY445" s="142"/>
      <c r="AYZ445" s="142"/>
      <c r="AZA445" s="142"/>
      <c r="AZB445" s="142"/>
      <c r="AZC445" s="142"/>
      <c r="AZD445" s="142"/>
      <c r="AZE445" s="142"/>
      <c r="AZF445" s="142"/>
      <c r="AZG445" s="142"/>
      <c r="AZH445" s="142"/>
      <c r="AZI445" s="142"/>
      <c r="AZJ445" s="142"/>
      <c r="AZK445" s="142"/>
      <c r="AZL445" s="142"/>
      <c r="AZM445" s="142"/>
      <c r="AZN445" s="142"/>
      <c r="AZO445" s="142"/>
      <c r="AZP445" s="142"/>
      <c r="AZQ445" s="142"/>
      <c r="AZR445" s="142"/>
      <c r="AZS445" s="142"/>
      <c r="AZT445" s="142"/>
      <c r="AZU445" s="142"/>
      <c r="AZV445" s="142"/>
      <c r="AZW445" s="142"/>
      <c r="AZX445" s="142"/>
      <c r="AZY445" s="142"/>
      <c r="AZZ445" s="142"/>
      <c r="BAA445" s="142"/>
      <c r="BAB445" s="142"/>
      <c r="BAC445" s="142"/>
      <c r="BAD445" s="142"/>
      <c r="BAE445" s="142"/>
      <c r="BAF445" s="142"/>
      <c r="BAG445" s="142"/>
      <c r="BAH445" s="142"/>
      <c r="BAI445" s="142"/>
      <c r="BAJ445" s="142"/>
      <c r="BAK445" s="142"/>
      <c r="BAL445" s="142"/>
      <c r="BAM445" s="142"/>
      <c r="BAN445" s="142"/>
      <c r="BAO445" s="142"/>
      <c r="BAP445" s="142"/>
      <c r="BAQ445" s="142"/>
      <c r="BAR445" s="142"/>
      <c r="BAS445" s="142"/>
      <c r="BAT445" s="142"/>
      <c r="BAU445" s="142"/>
      <c r="BAV445" s="142"/>
      <c r="BAW445" s="142"/>
      <c r="BAX445" s="142"/>
      <c r="BAY445" s="142"/>
      <c r="BAZ445" s="142"/>
      <c r="BBA445" s="142"/>
      <c r="BBB445" s="142"/>
      <c r="BBC445" s="142"/>
      <c r="BBD445" s="142"/>
      <c r="BBE445" s="142"/>
      <c r="BBF445" s="142"/>
      <c r="BBG445" s="142"/>
      <c r="BBH445" s="142"/>
      <c r="BBI445" s="142"/>
      <c r="BBJ445" s="142"/>
      <c r="BBK445" s="142"/>
      <c r="BBL445" s="142"/>
      <c r="BBM445" s="142"/>
      <c r="BBN445" s="142"/>
      <c r="BBO445" s="142"/>
      <c r="BBP445" s="142"/>
      <c r="BBQ445" s="142"/>
      <c r="BBR445" s="142"/>
      <c r="BBS445" s="142"/>
      <c r="BBT445" s="142"/>
      <c r="BBU445" s="142"/>
      <c r="BBV445" s="142"/>
      <c r="BBW445" s="142"/>
      <c r="BBX445" s="142"/>
      <c r="BBY445" s="142"/>
      <c r="BBZ445" s="142"/>
      <c r="BCA445" s="142"/>
      <c r="BCB445" s="142"/>
      <c r="BCC445" s="142"/>
      <c r="BCD445" s="142"/>
      <c r="BCE445" s="142"/>
      <c r="BCF445" s="142"/>
      <c r="BCG445" s="142"/>
      <c r="BCH445" s="142"/>
      <c r="BCI445" s="142"/>
      <c r="BCJ445" s="142"/>
      <c r="BCK445" s="142"/>
      <c r="BCL445" s="142"/>
      <c r="BCM445" s="142"/>
      <c r="BCN445" s="142"/>
      <c r="BCO445" s="142"/>
      <c r="BCP445" s="142"/>
      <c r="BCQ445" s="142"/>
      <c r="BCR445" s="142"/>
      <c r="BCS445" s="142"/>
      <c r="BCT445" s="142"/>
      <c r="BCU445" s="142"/>
      <c r="BCV445" s="142"/>
      <c r="BCW445" s="142"/>
      <c r="BCX445" s="142"/>
      <c r="BCY445" s="142"/>
      <c r="BCZ445" s="142"/>
      <c r="BDA445" s="142"/>
      <c r="BDB445" s="142"/>
      <c r="BDC445" s="142"/>
      <c r="BDD445" s="142"/>
      <c r="BDE445" s="142"/>
      <c r="BDF445" s="142"/>
      <c r="BDG445" s="142"/>
      <c r="BDH445" s="142"/>
      <c r="BDI445" s="142"/>
      <c r="BDJ445" s="142"/>
      <c r="BDK445" s="142"/>
      <c r="BDL445" s="142"/>
      <c r="BDM445" s="142"/>
      <c r="BDN445" s="142"/>
      <c r="BDO445" s="142"/>
      <c r="BDP445" s="142"/>
      <c r="BDQ445" s="142"/>
      <c r="BDR445" s="142"/>
      <c r="BDS445" s="142"/>
      <c r="BDT445" s="142"/>
      <c r="BDU445" s="142"/>
      <c r="BDV445" s="142"/>
      <c r="BDW445" s="142"/>
      <c r="BDX445" s="142"/>
      <c r="BDY445" s="142"/>
      <c r="BDZ445" s="142"/>
      <c r="BEA445" s="142"/>
      <c r="BEB445" s="142"/>
      <c r="BEC445" s="142"/>
      <c r="BED445" s="142"/>
      <c r="BEE445" s="142"/>
      <c r="BEF445" s="142"/>
      <c r="BEG445" s="142"/>
      <c r="BEH445" s="142"/>
      <c r="BEI445" s="142"/>
      <c r="BEJ445" s="142"/>
      <c r="BEK445" s="142"/>
      <c r="BEL445" s="142"/>
      <c r="BEM445" s="142"/>
      <c r="BEN445" s="142"/>
      <c r="BEO445" s="142"/>
      <c r="BEP445" s="142"/>
      <c r="BEQ445" s="142"/>
      <c r="BER445" s="142"/>
      <c r="BES445" s="142"/>
      <c r="BET445" s="142"/>
      <c r="BEU445" s="142"/>
      <c r="BEV445" s="142"/>
      <c r="BEW445" s="142"/>
      <c r="BEX445" s="142"/>
      <c r="BEY445" s="142"/>
      <c r="BEZ445" s="142"/>
      <c r="BFA445" s="142"/>
      <c r="BFB445" s="142"/>
      <c r="BFC445" s="142"/>
      <c r="BFD445" s="142"/>
      <c r="BFE445" s="142"/>
      <c r="BFF445" s="142"/>
      <c r="BFG445" s="142"/>
      <c r="BFH445" s="142"/>
      <c r="BFI445" s="142"/>
      <c r="BFJ445" s="142"/>
      <c r="BFK445" s="142"/>
      <c r="BFL445" s="142"/>
      <c r="BFM445" s="142"/>
      <c r="BFN445" s="142"/>
      <c r="BFO445" s="142"/>
      <c r="BFP445" s="142"/>
      <c r="BFQ445" s="142"/>
      <c r="BFR445" s="142"/>
      <c r="BFS445" s="142"/>
      <c r="BFT445" s="142"/>
      <c r="BFU445" s="142"/>
      <c r="BFV445" s="142"/>
      <c r="BFW445" s="142"/>
      <c r="BFX445" s="142"/>
      <c r="BFY445" s="142"/>
      <c r="BFZ445" s="142"/>
      <c r="BGA445" s="142"/>
      <c r="BGB445" s="142"/>
      <c r="BGC445" s="142"/>
      <c r="BGD445" s="142"/>
      <c r="BGE445" s="142"/>
      <c r="BGF445" s="142"/>
      <c r="BGG445" s="142"/>
      <c r="BGH445" s="142"/>
      <c r="BGI445" s="142"/>
      <c r="BGJ445" s="142"/>
      <c r="BGK445" s="142"/>
      <c r="BGL445" s="142"/>
      <c r="BGM445" s="142"/>
      <c r="BGN445" s="142"/>
      <c r="BGO445" s="142"/>
      <c r="BGP445" s="142"/>
      <c r="BGQ445" s="142"/>
      <c r="BGR445" s="142"/>
      <c r="BGS445" s="142"/>
      <c r="BGT445" s="142"/>
      <c r="BGU445" s="142"/>
      <c r="BGV445" s="142"/>
      <c r="BGW445" s="142"/>
      <c r="BGX445" s="142"/>
      <c r="BGY445" s="142"/>
      <c r="BGZ445" s="142"/>
      <c r="BHA445" s="142"/>
      <c r="BHB445" s="142"/>
      <c r="BHC445" s="142"/>
      <c r="BHD445" s="142"/>
      <c r="BHE445" s="142"/>
      <c r="BHF445" s="142"/>
      <c r="BHG445" s="142"/>
      <c r="BHH445" s="142"/>
      <c r="BHI445" s="142"/>
      <c r="BHJ445" s="142"/>
      <c r="BHK445" s="142"/>
      <c r="BHL445" s="142"/>
      <c r="BHM445" s="142"/>
      <c r="BHN445" s="142"/>
      <c r="BHO445" s="142"/>
      <c r="BHP445" s="142"/>
      <c r="BHQ445" s="142"/>
      <c r="BHR445" s="142"/>
      <c r="BHS445" s="142"/>
      <c r="BHT445" s="142"/>
      <c r="BHU445" s="142"/>
      <c r="BHV445" s="142"/>
      <c r="BHW445" s="142"/>
      <c r="BHX445" s="142"/>
      <c r="BHY445" s="142"/>
      <c r="BHZ445" s="142"/>
      <c r="BIA445" s="142"/>
      <c r="BIB445" s="142"/>
      <c r="BIC445" s="142"/>
      <c r="BID445" s="142"/>
      <c r="BIE445" s="142"/>
      <c r="BIF445" s="142"/>
      <c r="BIG445" s="142"/>
      <c r="BIH445" s="142"/>
      <c r="BII445" s="142"/>
      <c r="BIJ445" s="142"/>
      <c r="BIK445" s="142"/>
      <c r="BIL445" s="142"/>
      <c r="BIM445" s="142"/>
      <c r="BIN445" s="142"/>
      <c r="BIO445" s="142"/>
      <c r="BIP445" s="142"/>
      <c r="BIQ445" s="142"/>
      <c r="BIR445" s="142"/>
      <c r="BIS445" s="142"/>
      <c r="BIT445" s="142"/>
      <c r="BIU445" s="142"/>
      <c r="BIV445" s="142"/>
      <c r="BIW445" s="142"/>
      <c r="BIX445" s="142"/>
      <c r="BIY445" s="142"/>
      <c r="BIZ445" s="142"/>
      <c r="BJA445" s="142"/>
      <c r="BJB445" s="142"/>
      <c r="BJC445" s="142"/>
      <c r="BJD445" s="142"/>
      <c r="BJE445" s="142"/>
      <c r="BJF445" s="142"/>
      <c r="BJG445" s="142"/>
      <c r="BJH445" s="142"/>
      <c r="BJI445" s="142"/>
      <c r="BJJ445" s="142"/>
      <c r="BJK445" s="142"/>
      <c r="BJL445" s="142"/>
      <c r="BJM445" s="142"/>
      <c r="BJN445" s="142"/>
      <c r="BJO445" s="142"/>
      <c r="BJP445" s="142"/>
      <c r="BJQ445" s="142"/>
      <c r="BJR445" s="142"/>
      <c r="BJS445" s="142"/>
      <c r="BJT445" s="142"/>
      <c r="BJU445" s="142"/>
      <c r="BJV445" s="142"/>
      <c r="BJW445" s="142"/>
      <c r="BJX445" s="142"/>
      <c r="BJY445" s="142"/>
      <c r="BJZ445" s="142"/>
      <c r="BKA445" s="142"/>
      <c r="BKB445" s="142"/>
      <c r="BKC445" s="142"/>
      <c r="BKD445" s="142"/>
      <c r="BKE445" s="142"/>
      <c r="BKF445" s="142"/>
      <c r="BKG445" s="142"/>
      <c r="BKH445" s="142"/>
      <c r="BKI445" s="142"/>
      <c r="BKJ445" s="142"/>
      <c r="BKK445" s="142"/>
      <c r="BKL445" s="142"/>
      <c r="BKM445" s="142"/>
      <c r="BKN445" s="142"/>
      <c r="BKO445" s="142"/>
      <c r="BKP445" s="142"/>
      <c r="BKQ445" s="142"/>
      <c r="BKR445" s="142"/>
      <c r="BKS445" s="142"/>
      <c r="BKT445" s="142"/>
      <c r="BKU445" s="142"/>
      <c r="BKV445" s="142"/>
      <c r="BKW445" s="142"/>
      <c r="BKX445" s="142"/>
      <c r="BKY445" s="142"/>
      <c r="BKZ445" s="142"/>
      <c r="BLA445" s="142"/>
      <c r="BLB445" s="142"/>
      <c r="BLC445" s="142"/>
      <c r="BLD445" s="142"/>
      <c r="BLE445" s="142"/>
      <c r="BLF445" s="142"/>
      <c r="BLG445" s="142"/>
      <c r="BLH445" s="142"/>
      <c r="BLI445" s="142"/>
      <c r="BLJ445" s="142"/>
      <c r="BLK445" s="142"/>
      <c r="BLL445" s="142"/>
      <c r="BLM445" s="142"/>
      <c r="BLN445" s="142"/>
      <c r="BLO445" s="142"/>
      <c r="BLP445" s="142"/>
      <c r="BLQ445" s="142"/>
      <c r="BLR445" s="142"/>
      <c r="BLS445" s="142"/>
      <c r="BLT445" s="142"/>
      <c r="BLU445" s="142"/>
      <c r="BLV445" s="142"/>
      <c r="BLW445" s="142"/>
      <c r="BLX445" s="142"/>
      <c r="BLY445" s="142"/>
      <c r="BLZ445" s="142"/>
      <c r="BMA445" s="142"/>
      <c r="BMB445" s="142"/>
      <c r="BMC445" s="142"/>
      <c r="BMD445" s="142"/>
      <c r="BME445" s="142"/>
      <c r="BMF445" s="142"/>
      <c r="BMG445" s="142"/>
      <c r="BMH445" s="142"/>
      <c r="BMI445" s="142"/>
      <c r="BMJ445" s="142"/>
      <c r="BMK445" s="142"/>
      <c r="BML445" s="142"/>
      <c r="BMM445" s="142"/>
      <c r="BMN445" s="142"/>
      <c r="BMO445" s="142"/>
      <c r="BMP445" s="142"/>
      <c r="BMQ445" s="142"/>
      <c r="BMR445" s="142"/>
      <c r="BMS445" s="142"/>
      <c r="BMT445" s="142"/>
      <c r="BMU445" s="142"/>
      <c r="BMV445" s="142"/>
      <c r="BMW445" s="142"/>
      <c r="BMX445" s="142"/>
      <c r="BMY445" s="142"/>
      <c r="BMZ445" s="142"/>
      <c r="BNA445" s="142"/>
      <c r="BNB445" s="142"/>
      <c r="BNC445" s="142"/>
      <c r="BND445" s="142"/>
      <c r="BNE445" s="142"/>
      <c r="BNF445" s="142"/>
      <c r="BNG445" s="142"/>
      <c r="BNH445" s="142"/>
      <c r="BNI445" s="142"/>
      <c r="BNJ445" s="142"/>
      <c r="BNK445" s="142"/>
      <c r="BNL445" s="142"/>
      <c r="BNM445" s="142"/>
      <c r="BNN445" s="142"/>
      <c r="BNO445" s="142"/>
      <c r="BNP445" s="142"/>
      <c r="BNQ445" s="142"/>
      <c r="BNR445" s="142"/>
      <c r="BNS445" s="142"/>
      <c r="BNT445" s="142"/>
      <c r="BNU445" s="142"/>
      <c r="BNV445" s="142"/>
      <c r="BNW445" s="142"/>
      <c r="BNX445" s="142"/>
      <c r="BNY445" s="142"/>
      <c r="BNZ445" s="142"/>
      <c r="BOA445" s="142"/>
      <c r="BOB445" s="142"/>
      <c r="BOC445" s="142"/>
      <c r="BOD445" s="142"/>
      <c r="BOE445" s="142"/>
      <c r="BOF445" s="142"/>
      <c r="BOG445" s="142"/>
      <c r="BOH445" s="142"/>
      <c r="BOI445" s="142"/>
      <c r="BOJ445" s="142"/>
      <c r="BOK445" s="142"/>
      <c r="BOL445" s="142"/>
      <c r="BOM445" s="142"/>
      <c r="BON445" s="142"/>
      <c r="BOO445" s="142"/>
      <c r="BOP445" s="142"/>
      <c r="BOQ445" s="142"/>
      <c r="BOR445" s="142"/>
      <c r="BOS445" s="142"/>
      <c r="BOT445" s="142"/>
      <c r="BOU445" s="142"/>
      <c r="BOV445" s="142"/>
      <c r="BOW445" s="142"/>
      <c r="BOX445" s="142"/>
      <c r="BOY445" s="142"/>
      <c r="BOZ445" s="142"/>
      <c r="BPA445" s="142"/>
      <c r="BPB445" s="142"/>
      <c r="BPC445" s="142"/>
      <c r="BPD445" s="142"/>
      <c r="BPE445" s="142"/>
      <c r="BPF445" s="142"/>
      <c r="BPG445" s="142"/>
      <c r="BPH445" s="142"/>
      <c r="BPI445" s="142"/>
      <c r="BPJ445" s="142"/>
      <c r="BPK445" s="142"/>
      <c r="BPL445" s="142"/>
      <c r="BPM445" s="142"/>
      <c r="BPN445" s="142"/>
      <c r="BPO445" s="142"/>
      <c r="BPP445" s="142"/>
      <c r="BPQ445" s="142"/>
      <c r="BPR445" s="142"/>
      <c r="BPS445" s="142"/>
      <c r="BPT445" s="142"/>
      <c r="BPU445" s="142"/>
      <c r="BPV445" s="142"/>
      <c r="BPW445" s="142"/>
      <c r="BPX445" s="142"/>
      <c r="BPY445" s="142"/>
      <c r="BPZ445" s="142"/>
      <c r="BQA445" s="142"/>
      <c r="BQB445" s="142"/>
      <c r="BQC445" s="142"/>
      <c r="BQD445" s="142"/>
      <c r="BQE445" s="142"/>
      <c r="BQF445" s="142"/>
      <c r="BQG445" s="142"/>
      <c r="BQH445" s="142"/>
      <c r="BQI445" s="142"/>
      <c r="BQJ445" s="142"/>
      <c r="BQK445" s="142"/>
      <c r="BQL445" s="142"/>
      <c r="BQM445" s="142"/>
      <c r="BQN445" s="142"/>
      <c r="BQO445" s="142"/>
      <c r="BQP445" s="142"/>
      <c r="BQQ445" s="142"/>
      <c r="BQR445" s="142"/>
      <c r="BQS445" s="142"/>
      <c r="BQT445" s="142"/>
      <c r="BQU445" s="142"/>
      <c r="BQV445" s="142"/>
      <c r="BQW445" s="142"/>
      <c r="BQX445" s="142"/>
      <c r="BQY445" s="142"/>
      <c r="BQZ445" s="142"/>
      <c r="BRA445" s="142"/>
      <c r="BRB445" s="142"/>
      <c r="BRC445" s="142"/>
      <c r="BRD445" s="142"/>
      <c r="BRE445" s="142"/>
      <c r="BRF445" s="142"/>
      <c r="BRG445" s="142"/>
      <c r="BRH445" s="142"/>
      <c r="BRI445" s="142"/>
      <c r="BRJ445" s="142"/>
      <c r="BRK445" s="142"/>
      <c r="BRL445" s="142"/>
      <c r="BRM445" s="142"/>
      <c r="BRN445" s="142"/>
      <c r="BRO445" s="142"/>
      <c r="BRP445" s="142"/>
      <c r="BRQ445" s="142"/>
      <c r="BRR445" s="142"/>
      <c r="BRS445" s="142"/>
      <c r="BRT445" s="142"/>
      <c r="BRU445" s="142"/>
      <c r="BRV445" s="142"/>
      <c r="BRW445" s="142"/>
      <c r="BRX445" s="142"/>
      <c r="BRY445" s="142"/>
      <c r="BRZ445" s="142"/>
      <c r="BSA445" s="142"/>
      <c r="BSB445" s="142"/>
      <c r="BSC445" s="142"/>
      <c r="BSD445" s="142"/>
      <c r="BSE445" s="142"/>
      <c r="BSF445" s="142"/>
      <c r="BSG445" s="142"/>
      <c r="BSH445" s="142"/>
      <c r="BSI445" s="142"/>
      <c r="BSJ445" s="142"/>
      <c r="BSK445" s="142"/>
      <c r="BSL445" s="142"/>
      <c r="BSM445" s="142"/>
      <c r="BSN445" s="142"/>
      <c r="BSO445" s="142"/>
      <c r="BSP445" s="142"/>
      <c r="BSQ445" s="142"/>
      <c r="BSR445" s="142"/>
      <c r="BSS445" s="142"/>
      <c r="BST445" s="142"/>
      <c r="BSU445" s="142"/>
      <c r="BSV445" s="142"/>
      <c r="BSW445" s="142"/>
      <c r="BSX445" s="142"/>
      <c r="BSY445" s="142"/>
      <c r="BSZ445" s="142"/>
      <c r="BTA445" s="142"/>
      <c r="BTB445" s="142"/>
      <c r="BTC445" s="142"/>
      <c r="BTD445" s="142"/>
      <c r="BTE445" s="142"/>
      <c r="BTF445" s="142"/>
      <c r="BTG445" s="142"/>
      <c r="BTH445" s="142"/>
      <c r="BTI445" s="142"/>
      <c r="BTJ445" s="142"/>
      <c r="BTK445" s="142"/>
      <c r="BTL445" s="142"/>
      <c r="BTM445" s="142"/>
      <c r="BTN445" s="142"/>
      <c r="BTO445" s="142"/>
      <c r="BTP445" s="142"/>
      <c r="BTQ445" s="142"/>
      <c r="BTR445" s="142"/>
      <c r="BTS445" s="142"/>
      <c r="BTT445" s="142"/>
      <c r="BTU445" s="142"/>
      <c r="BTV445" s="142"/>
      <c r="BTW445" s="142"/>
      <c r="BTX445" s="142"/>
      <c r="BTY445" s="142"/>
      <c r="BTZ445" s="142"/>
      <c r="BUA445" s="142"/>
      <c r="BUB445" s="142"/>
      <c r="BUC445" s="142"/>
      <c r="BUD445" s="142"/>
      <c r="BUE445" s="142"/>
      <c r="BUF445" s="142"/>
      <c r="BUG445" s="142"/>
      <c r="BUH445" s="142"/>
      <c r="BUI445" s="142"/>
      <c r="BUJ445" s="142"/>
      <c r="BUK445" s="142"/>
      <c r="BUL445" s="142"/>
      <c r="BUM445" s="142"/>
      <c r="BUN445" s="142"/>
      <c r="BUO445" s="142"/>
      <c r="BUP445" s="142"/>
      <c r="BUQ445" s="142"/>
      <c r="BUR445" s="142"/>
      <c r="BUS445" s="142"/>
      <c r="BUT445" s="142"/>
      <c r="BUU445" s="142"/>
      <c r="BUV445" s="142"/>
      <c r="BUW445" s="142"/>
      <c r="BUX445" s="142"/>
      <c r="BUY445" s="142"/>
      <c r="BUZ445" s="142"/>
      <c r="BVA445" s="142"/>
      <c r="BVB445" s="142"/>
      <c r="BVC445" s="142"/>
      <c r="BVD445" s="142"/>
      <c r="BVE445" s="142"/>
      <c r="BVF445" s="142"/>
      <c r="BVG445" s="142"/>
      <c r="BVH445" s="142"/>
      <c r="BVI445" s="142"/>
      <c r="BVJ445" s="142"/>
      <c r="BVK445" s="142"/>
      <c r="BVL445" s="142"/>
      <c r="BVM445" s="142"/>
      <c r="BVN445" s="142"/>
      <c r="BVO445" s="142"/>
      <c r="BVP445" s="142"/>
      <c r="BVQ445" s="142"/>
      <c r="BVR445" s="142"/>
      <c r="BVS445" s="142"/>
      <c r="BVT445" s="142"/>
      <c r="BVU445" s="142"/>
      <c r="BVV445" s="142"/>
      <c r="BVW445" s="142"/>
      <c r="BVX445" s="142"/>
      <c r="BVY445" s="142"/>
      <c r="BVZ445" s="142"/>
      <c r="BWA445" s="142"/>
      <c r="BWB445" s="142"/>
      <c r="BWC445" s="142"/>
      <c r="BWD445" s="142"/>
      <c r="BWE445" s="142"/>
      <c r="BWF445" s="142"/>
      <c r="BWG445" s="142"/>
      <c r="BWH445" s="142"/>
      <c r="BWI445" s="142"/>
      <c r="BWJ445" s="142"/>
      <c r="BWK445" s="142"/>
      <c r="BWL445" s="142"/>
      <c r="BWM445" s="142"/>
      <c r="BWN445" s="142"/>
      <c r="BWO445" s="142"/>
      <c r="BWP445" s="142"/>
      <c r="BWQ445" s="142"/>
      <c r="BWR445" s="142"/>
      <c r="BWS445" s="142"/>
      <c r="BWT445" s="142"/>
      <c r="BWU445" s="142"/>
      <c r="BWV445" s="142"/>
      <c r="BWW445" s="142"/>
      <c r="BWX445" s="142"/>
      <c r="BWY445" s="142"/>
      <c r="BWZ445" s="142"/>
      <c r="BXA445" s="142"/>
      <c r="BXB445" s="142"/>
      <c r="BXC445" s="142"/>
      <c r="BXD445" s="142"/>
      <c r="BXE445" s="142"/>
      <c r="BXF445" s="142"/>
      <c r="BXG445" s="142"/>
      <c r="BXH445" s="142"/>
      <c r="BXI445" s="142"/>
      <c r="BXJ445" s="142"/>
      <c r="BXK445" s="142"/>
      <c r="BXL445" s="142"/>
      <c r="BXM445" s="142"/>
      <c r="BXN445" s="142"/>
      <c r="BXO445" s="142"/>
      <c r="BXP445" s="142"/>
      <c r="BXQ445" s="142"/>
      <c r="BXR445" s="142"/>
      <c r="BXS445" s="142"/>
      <c r="BXT445" s="142"/>
      <c r="BXU445" s="142"/>
      <c r="BXV445" s="142"/>
      <c r="BXW445" s="142"/>
      <c r="BXX445" s="142"/>
      <c r="BXY445" s="142"/>
      <c r="BXZ445" s="142"/>
      <c r="BYA445" s="142"/>
      <c r="BYB445" s="142"/>
      <c r="BYC445" s="142"/>
      <c r="BYD445" s="142"/>
      <c r="BYE445" s="142"/>
      <c r="BYF445" s="142"/>
      <c r="BYG445" s="142"/>
      <c r="BYH445" s="142"/>
      <c r="BYI445" s="142"/>
      <c r="BYJ445" s="142"/>
      <c r="BYK445" s="142"/>
      <c r="BYL445" s="142"/>
      <c r="BYM445" s="142"/>
      <c r="BYN445" s="142"/>
      <c r="BYO445" s="142"/>
      <c r="BYP445" s="142"/>
      <c r="BYQ445" s="142"/>
      <c r="BYR445" s="142"/>
      <c r="BYS445" s="142"/>
      <c r="BYT445" s="142"/>
      <c r="BYU445" s="142"/>
      <c r="BYV445" s="142"/>
      <c r="BYW445" s="142"/>
      <c r="BYX445" s="142"/>
      <c r="BYY445" s="142"/>
      <c r="BYZ445" s="142"/>
      <c r="BZA445" s="142"/>
      <c r="BZB445" s="142"/>
      <c r="BZC445" s="142"/>
      <c r="BZD445" s="142"/>
      <c r="BZE445" s="142"/>
      <c r="BZF445" s="142"/>
      <c r="BZG445" s="142"/>
      <c r="BZH445" s="142"/>
      <c r="BZI445" s="142"/>
      <c r="BZJ445" s="142"/>
      <c r="BZK445" s="142"/>
      <c r="BZL445" s="142"/>
      <c r="BZM445" s="142"/>
      <c r="BZN445" s="142"/>
      <c r="BZO445" s="142"/>
      <c r="BZP445" s="142"/>
      <c r="BZQ445" s="142"/>
      <c r="BZR445" s="142"/>
      <c r="BZS445" s="142"/>
      <c r="BZT445" s="142"/>
      <c r="BZU445" s="142"/>
      <c r="BZV445" s="142"/>
      <c r="BZW445" s="142"/>
      <c r="BZX445" s="142"/>
      <c r="BZY445" s="142"/>
      <c r="BZZ445" s="142"/>
      <c r="CAA445" s="142"/>
      <c r="CAB445" s="142"/>
      <c r="CAC445" s="142"/>
      <c r="CAD445" s="142"/>
      <c r="CAE445" s="142"/>
      <c r="CAF445" s="142"/>
      <c r="CAG445" s="142"/>
      <c r="CAH445" s="142"/>
      <c r="CAI445" s="142"/>
      <c r="CAJ445" s="142"/>
      <c r="CAK445" s="142"/>
      <c r="CAL445" s="142"/>
      <c r="CAM445" s="142"/>
      <c r="CAN445" s="142"/>
      <c r="CAO445" s="142"/>
      <c r="CAP445" s="142"/>
      <c r="CAQ445" s="142"/>
      <c r="CAR445" s="142"/>
      <c r="CAS445" s="142"/>
      <c r="CAT445" s="142"/>
      <c r="CAU445" s="142"/>
      <c r="CAV445" s="142"/>
      <c r="CAW445" s="142"/>
      <c r="CAX445" s="142"/>
      <c r="CAY445" s="142"/>
      <c r="CAZ445" s="142"/>
      <c r="CBA445" s="142"/>
      <c r="CBB445" s="142"/>
      <c r="CBC445" s="142"/>
      <c r="CBD445" s="142"/>
      <c r="CBE445" s="142"/>
      <c r="CBF445" s="142"/>
      <c r="CBG445" s="142"/>
      <c r="CBH445" s="142"/>
      <c r="CBI445" s="142"/>
      <c r="CBJ445" s="142"/>
      <c r="CBK445" s="142"/>
      <c r="CBL445" s="142"/>
      <c r="CBM445" s="142"/>
      <c r="CBN445" s="142"/>
      <c r="CBO445" s="142"/>
      <c r="CBP445" s="142"/>
      <c r="CBQ445" s="142"/>
      <c r="CBR445" s="142"/>
      <c r="CBS445" s="142"/>
      <c r="CBT445" s="142"/>
      <c r="CBU445" s="142"/>
      <c r="CBV445" s="142"/>
      <c r="CBW445" s="142"/>
      <c r="CBX445" s="142"/>
      <c r="CBY445" s="142"/>
      <c r="CBZ445" s="142"/>
      <c r="CCA445" s="142"/>
      <c r="CCB445" s="142"/>
      <c r="CCC445" s="142"/>
      <c r="CCD445" s="142"/>
      <c r="CCE445" s="142"/>
      <c r="CCF445" s="142"/>
      <c r="CCG445" s="142"/>
      <c r="CCH445" s="142"/>
      <c r="CCI445" s="142"/>
      <c r="CCJ445" s="142"/>
      <c r="CCK445" s="142"/>
      <c r="CCL445" s="142"/>
      <c r="CCM445" s="142"/>
      <c r="CCN445" s="142"/>
      <c r="CCO445" s="142"/>
      <c r="CCP445" s="142"/>
      <c r="CCQ445" s="142"/>
      <c r="CCR445" s="142"/>
      <c r="CCS445" s="142"/>
      <c r="CCT445" s="142"/>
      <c r="CCU445" s="142"/>
      <c r="CCV445" s="142"/>
      <c r="CCW445" s="142"/>
      <c r="CCX445" s="142"/>
      <c r="CCY445" s="142"/>
      <c r="CCZ445" s="142"/>
      <c r="CDA445" s="142"/>
      <c r="CDB445" s="142"/>
      <c r="CDC445" s="142"/>
      <c r="CDD445" s="142"/>
      <c r="CDE445" s="142"/>
      <c r="CDF445" s="142"/>
      <c r="CDG445" s="142"/>
      <c r="CDH445" s="142"/>
      <c r="CDI445" s="142"/>
      <c r="CDJ445" s="142"/>
      <c r="CDK445" s="142"/>
      <c r="CDL445" s="142"/>
      <c r="CDM445" s="142"/>
      <c r="CDN445" s="142"/>
      <c r="CDO445" s="142"/>
      <c r="CDP445" s="142"/>
      <c r="CDQ445" s="142"/>
      <c r="CDR445" s="142"/>
      <c r="CDS445" s="142"/>
      <c r="CDT445" s="142"/>
      <c r="CDU445" s="142"/>
      <c r="CDV445" s="142"/>
      <c r="CDW445" s="142"/>
      <c r="CDX445" s="142"/>
      <c r="CDY445" s="142"/>
      <c r="CDZ445" s="142"/>
      <c r="CEA445" s="142"/>
      <c r="CEB445" s="142"/>
      <c r="CEC445" s="142"/>
      <c r="CED445" s="142"/>
      <c r="CEE445" s="142"/>
      <c r="CEF445" s="142"/>
      <c r="CEG445" s="142"/>
      <c r="CEH445" s="142"/>
      <c r="CEI445" s="142"/>
      <c r="CEJ445" s="142"/>
      <c r="CEK445" s="142"/>
      <c r="CEL445" s="142"/>
      <c r="CEM445" s="142"/>
      <c r="CEN445" s="142"/>
      <c r="CEO445" s="142"/>
      <c r="CEP445" s="142"/>
      <c r="CEQ445" s="142"/>
      <c r="CER445" s="142"/>
      <c r="CES445" s="142"/>
      <c r="CET445" s="142"/>
      <c r="CEU445" s="142"/>
      <c r="CEV445" s="142"/>
      <c r="CEW445" s="142"/>
      <c r="CEX445" s="142"/>
      <c r="CEY445" s="142"/>
      <c r="CEZ445" s="142"/>
      <c r="CFA445" s="142"/>
      <c r="CFB445" s="142"/>
      <c r="CFC445" s="142"/>
      <c r="CFD445" s="142"/>
      <c r="CFE445" s="142"/>
      <c r="CFF445" s="142"/>
      <c r="CFG445" s="142"/>
      <c r="CFH445" s="142"/>
      <c r="CFI445" s="142"/>
      <c r="CFJ445" s="142"/>
      <c r="CFK445" s="142"/>
      <c r="CFL445" s="142"/>
      <c r="CFM445" s="142"/>
      <c r="CFN445" s="142"/>
      <c r="CFO445" s="142"/>
      <c r="CFP445" s="142"/>
      <c r="CFQ445" s="142"/>
      <c r="CFR445" s="142"/>
      <c r="CFS445" s="142"/>
      <c r="CFT445" s="142"/>
      <c r="CFU445" s="142"/>
      <c r="CFV445" s="142"/>
      <c r="CFW445" s="142"/>
      <c r="CFX445" s="142"/>
      <c r="CFY445" s="142"/>
      <c r="CFZ445" s="142"/>
      <c r="CGA445" s="142"/>
      <c r="CGB445" s="142"/>
      <c r="CGC445" s="142"/>
      <c r="CGD445" s="142"/>
      <c r="CGE445" s="142"/>
      <c r="CGF445" s="142"/>
      <c r="CGG445" s="142"/>
      <c r="CGH445" s="142"/>
      <c r="CGI445" s="142"/>
      <c r="CGJ445" s="142"/>
      <c r="CGK445" s="142"/>
      <c r="CGL445" s="142"/>
      <c r="CGM445" s="142"/>
      <c r="CGN445" s="142"/>
      <c r="CGO445" s="142"/>
      <c r="CGP445" s="142"/>
      <c r="CGQ445" s="142"/>
      <c r="CGR445" s="142"/>
      <c r="CGS445" s="142"/>
      <c r="CGT445" s="142"/>
      <c r="CGU445" s="142"/>
      <c r="CGV445" s="142"/>
      <c r="CGW445" s="142"/>
      <c r="CGX445" s="142"/>
      <c r="CGY445" s="142"/>
      <c r="CGZ445" s="142"/>
      <c r="CHA445" s="142"/>
      <c r="CHB445" s="142"/>
      <c r="CHC445" s="142"/>
      <c r="CHD445" s="142"/>
      <c r="CHE445" s="142"/>
      <c r="CHF445" s="142"/>
      <c r="CHG445" s="142"/>
      <c r="CHH445" s="142"/>
      <c r="CHI445" s="142"/>
      <c r="CHJ445" s="142"/>
      <c r="CHK445" s="142"/>
      <c r="CHL445" s="142"/>
      <c r="CHM445" s="142"/>
      <c r="CHN445" s="142"/>
      <c r="CHO445" s="142"/>
      <c r="CHP445" s="142"/>
      <c r="CHQ445" s="142"/>
      <c r="CHR445" s="142"/>
      <c r="CHS445" s="142"/>
      <c r="CHT445" s="142"/>
      <c r="CHU445" s="142"/>
      <c r="CHV445" s="142"/>
      <c r="CHW445" s="142"/>
      <c r="CHX445" s="142"/>
      <c r="CHY445" s="142"/>
      <c r="CHZ445" s="142"/>
      <c r="CIA445" s="142"/>
      <c r="CIB445" s="142"/>
      <c r="CIC445" s="142"/>
      <c r="CID445" s="142"/>
      <c r="CIE445" s="142"/>
      <c r="CIF445" s="142"/>
      <c r="CIG445" s="142"/>
      <c r="CIH445" s="142"/>
      <c r="CII445" s="142"/>
      <c r="CIJ445" s="142"/>
      <c r="CIK445" s="142"/>
      <c r="CIL445" s="142"/>
      <c r="CIM445" s="142"/>
      <c r="CIN445" s="142"/>
      <c r="CIO445" s="142"/>
      <c r="CIP445" s="142"/>
      <c r="CIQ445" s="142"/>
      <c r="CIR445" s="142"/>
      <c r="CIS445" s="142"/>
      <c r="CIT445" s="142"/>
      <c r="CIU445" s="142"/>
      <c r="CIV445" s="142"/>
      <c r="CIW445" s="142"/>
      <c r="CIX445" s="142"/>
      <c r="CIY445" s="142"/>
      <c r="CIZ445" s="142"/>
      <c r="CJA445" s="142"/>
      <c r="CJB445" s="142"/>
      <c r="CJC445" s="142"/>
      <c r="CJD445" s="142"/>
      <c r="CJE445" s="142"/>
      <c r="CJF445" s="142"/>
      <c r="CJG445" s="142"/>
      <c r="CJH445" s="142"/>
      <c r="CJI445" s="142"/>
      <c r="CJJ445" s="142"/>
      <c r="CJK445" s="142"/>
      <c r="CJL445" s="142"/>
      <c r="CJM445" s="142"/>
      <c r="CJN445" s="142"/>
      <c r="CJO445" s="142"/>
      <c r="CJP445" s="142"/>
      <c r="CJQ445" s="142"/>
      <c r="CJR445" s="142"/>
      <c r="CJS445" s="142"/>
      <c r="CJT445" s="142"/>
      <c r="CJU445" s="142"/>
      <c r="CJV445" s="142"/>
      <c r="CJW445" s="142"/>
      <c r="CJX445" s="142"/>
      <c r="CJY445" s="142"/>
      <c r="CJZ445" s="142"/>
      <c r="CKA445" s="142"/>
      <c r="CKB445" s="142"/>
      <c r="CKC445" s="142"/>
      <c r="CKD445" s="142"/>
      <c r="CKE445" s="142"/>
      <c r="CKF445" s="142"/>
      <c r="CKG445" s="142"/>
      <c r="CKH445" s="142"/>
      <c r="CKI445" s="142"/>
      <c r="CKJ445" s="142"/>
      <c r="CKK445" s="142"/>
      <c r="CKL445" s="142"/>
      <c r="CKM445" s="142"/>
      <c r="CKN445" s="142"/>
      <c r="CKO445" s="142"/>
      <c r="CKP445" s="142"/>
      <c r="CKQ445" s="142"/>
      <c r="CKR445" s="142"/>
      <c r="CKS445" s="142"/>
      <c r="CKT445" s="142"/>
      <c r="CKU445" s="142"/>
      <c r="CKV445" s="142"/>
      <c r="CKW445" s="142"/>
      <c r="CKX445" s="142"/>
      <c r="CKY445" s="142"/>
      <c r="CKZ445" s="142"/>
      <c r="CLA445" s="142"/>
      <c r="CLB445" s="142"/>
      <c r="CLC445" s="142"/>
      <c r="CLD445" s="142"/>
      <c r="CLE445" s="142"/>
      <c r="CLF445" s="142"/>
      <c r="CLG445" s="142"/>
      <c r="CLH445" s="142"/>
      <c r="CLI445" s="142"/>
      <c r="CLJ445" s="142"/>
      <c r="CLK445" s="142"/>
      <c r="CLL445" s="142"/>
      <c r="CLM445" s="142"/>
      <c r="CLN445" s="142"/>
      <c r="CLO445" s="142"/>
      <c r="CLP445" s="142"/>
      <c r="CLQ445" s="142"/>
      <c r="CLR445" s="142"/>
      <c r="CLS445" s="142"/>
      <c r="CLT445" s="142"/>
      <c r="CLU445" s="142"/>
      <c r="CLV445" s="142"/>
      <c r="CLW445" s="142"/>
      <c r="CLX445" s="142"/>
      <c r="CLY445" s="142"/>
      <c r="CLZ445" s="142"/>
      <c r="CMA445" s="142"/>
      <c r="CMB445" s="142"/>
      <c r="CMC445" s="142"/>
      <c r="CMD445" s="142"/>
      <c r="CME445" s="142"/>
      <c r="CMF445" s="142"/>
      <c r="CMG445" s="142"/>
      <c r="CMH445" s="142"/>
      <c r="CMI445" s="142"/>
      <c r="CMJ445" s="142"/>
      <c r="CMK445" s="142"/>
      <c r="CML445" s="142"/>
      <c r="CMM445" s="142"/>
      <c r="CMN445" s="142"/>
      <c r="CMO445" s="142"/>
      <c r="CMP445" s="142"/>
      <c r="CMQ445" s="142"/>
      <c r="CMR445" s="142"/>
      <c r="CMS445" s="142"/>
      <c r="CMT445" s="142"/>
      <c r="CMU445" s="142"/>
      <c r="CMV445" s="142"/>
      <c r="CMW445" s="142"/>
      <c r="CMX445" s="142"/>
      <c r="CMY445" s="142"/>
      <c r="CMZ445" s="142"/>
      <c r="CNA445" s="142"/>
      <c r="CNB445" s="142"/>
      <c r="CNC445" s="142"/>
      <c r="CND445" s="142"/>
      <c r="CNE445" s="142"/>
      <c r="CNF445" s="142"/>
      <c r="CNG445" s="142"/>
      <c r="CNH445" s="142"/>
      <c r="CNI445" s="142"/>
      <c r="CNJ445" s="142"/>
      <c r="CNK445" s="142"/>
      <c r="CNL445" s="142"/>
      <c r="CNM445" s="142"/>
      <c r="CNN445" s="142"/>
      <c r="CNO445" s="142"/>
      <c r="CNP445" s="142"/>
      <c r="CNQ445" s="142"/>
      <c r="CNR445" s="142"/>
      <c r="CNS445" s="142"/>
      <c r="CNT445" s="142"/>
      <c r="CNU445" s="142"/>
      <c r="CNV445" s="142"/>
      <c r="CNW445" s="142"/>
      <c r="CNX445" s="142"/>
      <c r="CNY445" s="142"/>
      <c r="CNZ445" s="142"/>
      <c r="COA445" s="142"/>
      <c r="COB445" s="142"/>
      <c r="COC445" s="142"/>
      <c r="COD445" s="142"/>
      <c r="COE445" s="142"/>
      <c r="COF445" s="142"/>
      <c r="COG445" s="142"/>
      <c r="COH445" s="142"/>
      <c r="COI445" s="142"/>
      <c r="COJ445" s="142"/>
      <c r="COK445" s="142"/>
      <c r="COL445" s="142"/>
      <c r="COM445" s="142"/>
      <c r="CON445" s="142"/>
      <c r="COO445" s="142"/>
      <c r="COP445" s="142"/>
      <c r="COQ445" s="142"/>
      <c r="COR445" s="142"/>
      <c r="COS445" s="142"/>
      <c r="COT445" s="142"/>
      <c r="COU445" s="142"/>
      <c r="COV445" s="142"/>
      <c r="COW445" s="142"/>
      <c r="COX445" s="142"/>
      <c r="COY445" s="142"/>
      <c r="COZ445" s="142"/>
      <c r="CPA445" s="142"/>
      <c r="CPB445" s="142"/>
      <c r="CPC445" s="142"/>
      <c r="CPD445" s="142"/>
      <c r="CPE445" s="142"/>
      <c r="CPF445" s="142"/>
      <c r="CPG445" s="142"/>
      <c r="CPH445" s="142"/>
      <c r="CPI445" s="142"/>
      <c r="CPJ445" s="142"/>
      <c r="CPK445" s="142"/>
      <c r="CPL445" s="142"/>
      <c r="CPM445" s="142"/>
      <c r="CPN445" s="142"/>
      <c r="CPO445" s="142"/>
      <c r="CPP445" s="142"/>
      <c r="CPQ445" s="142"/>
      <c r="CPR445" s="142"/>
      <c r="CPS445" s="142"/>
      <c r="CPT445" s="142"/>
      <c r="CPU445" s="142"/>
      <c r="CPV445" s="142"/>
      <c r="CPW445" s="142"/>
      <c r="CPX445" s="142"/>
      <c r="CPY445" s="142"/>
      <c r="CPZ445" s="142"/>
      <c r="CQA445" s="142"/>
      <c r="CQB445" s="142"/>
      <c r="CQC445" s="142"/>
      <c r="CQD445" s="142"/>
      <c r="CQE445" s="142"/>
      <c r="CQF445" s="142"/>
      <c r="CQG445" s="142"/>
      <c r="CQH445" s="142"/>
      <c r="CQI445" s="142"/>
      <c r="CQJ445" s="142"/>
      <c r="CQK445" s="142"/>
      <c r="CQL445" s="142"/>
      <c r="CQM445" s="142"/>
      <c r="CQN445" s="142"/>
      <c r="CQO445" s="142"/>
      <c r="CQP445" s="142"/>
      <c r="CQQ445" s="142"/>
      <c r="CQR445" s="142"/>
      <c r="CQS445" s="142"/>
      <c r="CQT445" s="142"/>
      <c r="CQU445" s="142"/>
      <c r="CQV445" s="142"/>
      <c r="CQW445" s="142"/>
      <c r="CQX445" s="142"/>
      <c r="CQY445" s="142"/>
      <c r="CQZ445" s="142"/>
      <c r="CRA445" s="142"/>
      <c r="CRB445" s="142"/>
      <c r="CRC445" s="142"/>
      <c r="CRD445" s="142"/>
      <c r="CRE445" s="142"/>
      <c r="CRF445" s="142"/>
      <c r="CRG445" s="142"/>
      <c r="CRH445" s="142"/>
      <c r="CRI445" s="142"/>
      <c r="CRJ445" s="142"/>
      <c r="CRK445" s="142"/>
      <c r="CRL445" s="142"/>
      <c r="CRM445" s="142"/>
      <c r="CRN445" s="142"/>
      <c r="CRO445" s="142"/>
      <c r="CRP445" s="142"/>
      <c r="CRQ445" s="142"/>
      <c r="CRR445" s="142"/>
      <c r="CRS445" s="142"/>
      <c r="CRT445" s="142"/>
      <c r="CRU445" s="142"/>
      <c r="CRV445" s="142"/>
      <c r="CRW445" s="142"/>
      <c r="CRX445" s="142"/>
      <c r="CRY445" s="142"/>
      <c r="CRZ445" s="142"/>
      <c r="CSA445" s="142"/>
      <c r="CSB445" s="142"/>
      <c r="CSC445" s="142"/>
      <c r="CSD445" s="142"/>
      <c r="CSE445" s="142"/>
      <c r="CSF445" s="142"/>
      <c r="CSG445" s="142"/>
      <c r="CSH445" s="142"/>
      <c r="CSI445" s="142"/>
      <c r="CSJ445" s="142"/>
      <c r="CSK445" s="142"/>
      <c r="CSL445" s="142"/>
      <c r="CSM445" s="142"/>
      <c r="CSN445" s="142"/>
      <c r="CSO445" s="142"/>
      <c r="CSP445" s="142"/>
      <c r="CSQ445" s="142"/>
      <c r="CSR445" s="142"/>
      <c r="CSS445" s="142"/>
      <c r="CST445" s="142"/>
      <c r="CSU445" s="142"/>
      <c r="CSV445" s="142"/>
      <c r="CSW445" s="142"/>
      <c r="CSX445" s="142"/>
      <c r="CSY445" s="142"/>
      <c r="CSZ445" s="142"/>
      <c r="CTA445" s="142"/>
      <c r="CTB445" s="142"/>
      <c r="CTC445" s="142"/>
      <c r="CTD445" s="142"/>
      <c r="CTE445" s="142"/>
      <c r="CTF445" s="142"/>
      <c r="CTG445" s="142"/>
      <c r="CTH445" s="142"/>
      <c r="CTI445" s="142"/>
      <c r="CTJ445" s="142"/>
      <c r="CTK445" s="142"/>
      <c r="CTL445" s="142"/>
      <c r="CTM445" s="142"/>
      <c r="CTN445" s="142"/>
      <c r="CTO445" s="142"/>
      <c r="CTP445" s="142"/>
      <c r="CTQ445" s="142"/>
      <c r="CTR445" s="142"/>
      <c r="CTS445" s="142"/>
      <c r="CTT445" s="142"/>
      <c r="CTU445" s="142"/>
      <c r="CTV445" s="142"/>
      <c r="CTW445" s="142"/>
      <c r="CTX445" s="142"/>
      <c r="CTY445" s="142"/>
      <c r="CTZ445" s="142"/>
      <c r="CUA445" s="142"/>
      <c r="CUB445" s="142"/>
      <c r="CUC445" s="142"/>
      <c r="CUD445" s="142"/>
      <c r="CUE445" s="142"/>
      <c r="CUF445" s="142"/>
      <c r="CUG445" s="142"/>
      <c r="CUH445" s="142"/>
      <c r="CUI445" s="142"/>
      <c r="CUJ445" s="142"/>
      <c r="CUK445" s="142"/>
      <c r="CUL445" s="142"/>
      <c r="CUM445" s="142"/>
      <c r="CUN445" s="142"/>
      <c r="CUO445" s="142"/>
      <c r="CUP445" s="142"/>
      <c r="CUQ445" s="142"/>
      <c r="CUR445" s="142"/>
      <c r="CUS445" s="142"/>
      <c r="CUT445" s="142"/>
      <c r="CUU445" s="142"/>
      <c r="CUV445" s="142"/>
      <c r="CUW445" s="142"/>
      <c r="CUX445" s="142"/>
      <c r="CUY445" s="142"/>
      <c r="CUZ445" s="142"/>
      <c r="CVA445" s="142"/>
      <c r="CVB445" s="142"/>
      <c r="CVC445" s="142"/>
      <c r="CVD445" s="142"/>
      <c r="CVE445" s="142"/>
      <c r="CVF445" s="142"/>
      <c r="CVG445" s="142"/>
      <c r="CVH445" s="142"/>
      <c r="CVI445" s="142"/>
      <c r="CVJ445" s="142"/>
      <c r="CVK445" s="142"/>
      <c r="CVL445" s="142"/>
      <c r="CVM445" s="142"/>
      <c r="CVN445" s="142"/>
      <c r="CVO445" s="142"/>
      <c r="CVP445" s="142"/>
      <c r="CVQ445" s="142"/>
      <c r="CVR445" s="142"/>
      <c r="CVS445" s="142"/>
      <c r="CVT445" s="142"/>
      <c r="CVU445" s="142"/>
      <c r="CVV445" s="142"/>
      <c r="CVW445" s="142"/>
      <c r="CVX445" s="142"/>
      <c r="CVY445" s="142"/>
      <c r="CVZ445" s="142"/>
      <c r="CWA445" s="142"/>
      <c r="CWB445" s="142"/>
      <c r="CWC445" s="142"/>
      <c r="CWD445" s="142"/>
      <c r="CWE445" s="142"/>
      <c r="CWF445" s="142"/>
      <c r="CWG445" s="142"/>
      <c r="CWH445" s="142"/>
      <c r="CWI445" s="142"/>
      <c r="CWJ445" s="142"/>
      <c r="CWK445" s="142"/>
      <c r="CWL445" s="142"/>
      <c r="CWM445" s="142"/>
      <c r="CWN445" s="142"/>
      <c r="CWO445" s="142"/>
      <c r="CWP445" s="142"/>
      <c r="CWQ445" s="142"/>
      <c r="CWR445" s="142"/>
      <c r="CWS445" s="142"/>
      <c r="CWT445" s="142"/>
      <c r="CWU445" s="142"/>
      <c r="CWV445" s="142"/>
      <c r="CWW445" s="142"/>
      <c r="CWX445" s="142"/>
      <c r="CWY445" s="142"/>
      <c r="CWZ445" s="142"/>
      <c r="CXA445" s="142"/>
      <c r="CXB445" s="142"/>
      <c r="CXC445" s="142"/>
      <c r="CXD445" s="142"/>
      <c r="CXE445" s="142"/>
      <c r="CXF445" s="142"/>
      <c r="CXG445" s="142"/>
      <c r="CXH445" s="142"/>
      <c r="CXI445" s="142"/>
      <c r="CXJ445" s="142"/>
      <c r="CXK445" s="142"/>
      <c r="CXL445" s="142"/>
      <c r="CXM445" s="142"/>
      <c r="CXN445" s="142"/>
      <c r="CXO445" s="142"/>
      <c r="CXP445" s="142"/>
      <c r="CXQ445" s="142"/>
      <c r="CXR445" s="142"/>
      <c r="CXS445" s="142"/>
      <c r="CXT445" s="142"/>
      <c r="CXU445" s="142"/>
      <c r="CXV445" s="142"/>
      <c r="CXW445" s="142"/>
      <c r="CXX445" s="142"/>
      <c r="CXY445" s="142"/>
      <c r="CXZ445" s="142"/>
      <c r="CYA445" s="142"/>
      <c r="CYB445" s="142"/>
      <c r="CYC445" s="142"/>
      <c r="CYD445" s="142"/>
      <c r="CYE445" s="142"/>
      <c r="CYF445" s="142"/>
      <c r="CYG445" s="142"/>
      <c r="CYH445" s="142"/>
      <c r="CYI445" s="142"/>
      <c r="CYJ445" s="142"/>
      <c r="CYK445" s="142"/>
      <c r="CYL445" s="142"/>
      <c r="CYM445" s="142"/>
      <c r="CYN445" s="142"/>
      <c r="CYO445" s="142"/>
      <c r="CYP445" s="142"/>
      <c r="CYQ445" s="142"/>
      <c r="CYR445" s="142"/>
      <c r="CYS445" s="142"/>
      <c r="CYT445" s="142"/>
      <c r="CYU445" s="142"/>
      <c r="CYV445" s="142"/>
      <c r="CYW445" s="142"/>
      <c r="CYX445" s="142"/>
      <c r="CYY445" s="142"/>
      <c r="CYZ445" s="142"/>
      <c r="CZA445" s="142"/>
      <c r="CZB445" s="142"/>
      <c r="CZC445" s="142"/>
      <c r="CZD445" s="142"/>
      <c r="CZE445" s="142"/>
      <c r="CZF445" s="142"/>
      <c r="CZG445" s="142"/>
      <c r="CZH445" s="142"/>
      <c r="CZI445" s="142"/>
      <c r="CZJ445" s="142"/>
      <c r="CZK445" s="142"/>
      <c r="CZL445" s="142"/>
      <c r="CZM445" s="142"/>
      <c r="CZN445" s="142"/>
      <c r="CZO445" s="142"/>
      <c r="CZP445" s="142"/>
      <c r="CZQ445" s="142"/>
      <c r="CZR445" s="142"/>
      <c r="CZS445" s="142"/>
      <c r="CZT445" s="142"/>
      <c r="CZU445" s="142"/>
      <c r="CZV445" s="142"/>
      <c r="CZW445" s="142"/>
      <c r="CZX445" s="142"/>
      <c r="CZY445" s="142"/>
      <c r="CZZ445" s="142"/>
      <c r="DAA445" s="142"/>
      <c r="DAB445" s="142"/>
      <c r="DAC445" s="142"/>
      <c r="DAD445" s="142"/>
      <c r="DAE445" s="142"/>
      <c r="DAF445" s="142"/>
      <c r="DAG445" s="142"/>
      <c r="DAH445" s="142"/>
      <c r="DAI445" s="142"/>
      <c r="DAJ445" s="142"/>
      <c r="DAK445" s="142"/>
      <c r="DAL445" s="142"/>
      <c r="DAM445" s="142"/>
      <c r="DAN445" s="142"/>
      <c r="DAO445" s="142"/>
      <c r="DAP445" s="142"/>
      <c r="DAQ445" s="142"/>
      <c r="DAR445" s="142"/>
      <c r="DAS445" s="142"/>
      <c r="DAT445" s="142"/>
      <c r="DAU445" s="142"/>
      <c r="DAV445" s="142"/>
      <c r="DAW445" s="142"/>
      <c r="DAX445" s="142"/>
      <c r="DAY445" s="142"/>
      <c r="DAZ445" s="142"/>
      <c r="DBA445" s="142"/>
      <c r="DBB445" s="142"/>
      <c r="DBC445" s="142"/>
      <c r="DBD445" s="142"/>
      <c r="DBE445" s="142"/>
      <c r="DBF445" s="142"/>
      <c r="DBG445" s="142"/>
      <c r="DBH445" s="142"/>
      <c r="DBI445" s="142"/>
      <c r="DBJ445" s="142"/>
      <c r="DBK445" s="142"/>
      <c r="DBL445" s="142"/>
      <c r="DBM445" s="142"/>
      <c r="DBN445" s="142"/>
      <c r="DBO445" s="142"/>
      <c r="DBP445" s="142"/>
      <c r="DBQ445" s="142"/>
      <c r="DBR445" s="142"/>
      <c r="DBS445" s="142"/>
      <c r="DBT445" s="142"/>
      <c r="DBU445" s="142"/>
      <c r="DBV445" s="142"/>
      <c r="DBW445" s="142"/>
      <c r="DBX445" s="142"/>
      <c r="DBY445" s="142"/>
      <c r="DBZ445" s="142"/>
      <c r="DCA445" s="142"/>
      <c r="DCB445" s="142"/>
      <c r="DCC445" s="142"/>
      <c r="DCD445" s="142"/>
      <c r="DCE445" s="142"/>
      <c r="DCF445" s="142"/>
      <c r="DCG445" s="142"/>
      <c r="DCH445" s="142"/>
      <c r="DCI445" s="142"/>
      <c r="DCJ445" s="142"/>
      <c r="DCK445" s="142"/>
      <c r="DCL445" s="142"/>
      <c r="DCM445" s="142"/>
      <c r="DCN445" s="142"/>
      <c r="DCO445" s="142"/>
      <c r="DCP445" s="142"/>
      <c r="DCQ445" s="142"/>
      <c r="DCR445" s="142"/>
      <c r="DCS445" s="142"/>
      <c r="DCT445" s="142"/>
      <c r="DCU445" s="142"/>
      <c r="DCV445" s="142"/>
      <c r="DCW445" s="142"/>
      <c r="DCX445" s="142"/>
      <c r="DCY445" s="142"/>
      <c r="DCZ445" s="142"/>
      <c r="DDA445" s="142"/>
      <c r="DDB445" s="142"/>
      <c r="DDC445" s="142"/>
      <c r="DDD445" s="142"/>
      <c r="DDE445" s="142"/>
      <c r="DDF445" s="142"/>
      <c r="DDG445" s="142"/>
      <c r="DDH445" s="142"/>
      <c r="DDI445" s="142"/>
      <c r="DDJ445" s="142"/>
      <c r="DDK445" s="142"/>
      <c r="DDL445" s="142"/>
      <c r="DDM445" s="142"/>
      <c r="DDN445" s="142"/>
      <c r="DDO445" s="142"/>
      <c r="DDP445" s="142"/>
      <c r="DDQ445" s="142"/>
      <c r="DDR445" s="142"/>
      <c r="DDS445" s="142"/>
      <c r="DDT445" s="142"/>
      <c r="DDU445" s="142"/>
      <c r="DDV445" s="142"/>
      <c r="DDW445" s="142"/>
      <c r="DDX445" s="142"/>
      <c r="DDY445" s="142"/>
      <c r="DDZ445" s="142"/>
      <c r="DEA445" s="142"/>
      <c r="DEB445" s="142"/>
      <c r="DEC445" s="142"/>
      <c r="DED445" s="142"/>
      <c r="DEE445" s="142"/>
      <c r="DEF445" s="142"/>
      <c r="DEG445" s="142"/>
      <c r="DEH445" s="142"/>
      <c r="DEI445" s="142"/>
      <c r="DEJ445" s="142"/>
      <c r="DEK445" s="142"/>
      <c r="DEL445" s="142"/>
      <c r="DEM445" s="142"/>
      <c r="DEN445" s="142"/>
      <c r="DEO445" s="142"/>
      <c r="DEP445" s="142"/>
      <c r="DEQ445" s="142"/>
      <c r="DER445" s="142"/>
      <c r="DES445" s="142"/>
      <c r="DET445" s="142"/>
      <c r="DEU445" s="142"/>
      <c r="DEV445" s="142"/>
      <c r="DEW445" s="142"/>
      <c r="DEX445" s="142"/>
      <c r="DEY445" s="142"/>
      <c r="DEZ445" s="142"/>
      <c r="DFA445" s="142"/>
      <c r="DFB445" s="142"/>
      <c r="DFC445" s="142"/>
      <c r="DFD445" s="142"/>
      <c r="DFE445" s="142"/>
      <c r="DFF445" s="142"/>
      <c r="DFG445" s="142"/>
      <c r="DFH445" s="142"/>
      <c r="DFI445" s="142"/>
      <c r="DFJ445" s="142"/>
      <c r="DFK445" s="142"/>
      <c r="DFL445" s="142"/>
      <c r="DFM445" s="142"/>
      <c r="DFN445" s="142"/>
      <c r="DFO445" s="142"/>
      <c r="DFP445" s="142"/>
      <c r="DFQ445" s="142"/>
      <c r="DFR445" s="142"/>
      <c r="DFS445" s="142"/>
      <c r="DFT445" s="142"/>
      <c r="DFU445" s="142"/>
      <c r="DFV445" s="142"/>
      <c r="DFW445" s="142"/>
      <c r="DFX445" s="142"/>
      <c r="DFY445" s="142"/>
      <c r="DFZ445" s="142"/>
      <c r="DGA445" s="142"/>
      <c r="DGB445" s="142"/>
      <c r="DGC445" s="142"/>
      <c r="DGD445" s="142"/>
      <c r="DGE445" s="142"/>
      <c r="DGF445" s="142"/>
      <c r="DGG445" s="142"/>
      <c r="DGH445" s="142"/>
      <c r="DGI445" s="142"/>
      <c r="DGJ445" s="142"/>
      <c r="DGK445" s="142"/>
      <c r="DGL445" s="142"/>
      <c r="DGM445" s="142"/>
      <c r="DGN445" s="142"/>
      <c r="DGO445" s="142"/>
      <c r="DGP445" s="142"/>
      <c r="DGQ445" s="142"/>
      <c r="DGR445" s="142"/>
      <c r="DGS445" s="142"/>
      <c r="DGT445" s="142"/>
      <c r="DGU445" s="142"/>
      <c r="DGV445" s="142"/>
      <c r="DGW445" s="142"/>
      <c r="DGX445" s="142"/>
      <c r="DGY445" s="142"/>
      <c r="DGZ445" s="142"/>
      <c r="DHA445" s="142"/>
      <c r="DHB445" s="142"/>
      <c r="DHC445" s="142"/>
      <c r="DHD445" s="142"/>
      <c r="DHE445" s="142"/>
      <c r="DHF445" s="142"/>
      <c r="DHG445" s="142"/>
      <c r="DHH445" s="142"/>
      <c r="DHI445" s="142"/>
      <c r="DHJ445" s="142"/>
      <c r="DHK445" s="142"/>
      <c r="DHL445" s="142"/>
      <c r="DHM445" s="142"/>
      <c r="DHN445" s="142"/>
      <c r="DHO445" s="142"/>
      <c r="DHP445" s="142"/>
      <c r="DHQ445" s="142"/>
      <c r="DHR445" s="142"/>
      <c r="DHS445" s="142"/>
      <c r="DHT445" s="142"/>
      <c r="DHU445" s="142"/>
      <c r="DHV445" s="142"/>
      <c r="DHW445" s="142"/>
      <c r="DHX445" s="142"/>
      <c r="DHY445" s="142"/>
      <c r="DHZ445" s="142"/>
      <c r="DIA445" s="142"/>
      <c r="DIB445" s="142"/>
      <c r="DIC445" s="142"/>
      <c r="DID445" s="142"/>
      <c r="DIE445" s="142"/>
      <c r="DIF445" s="142"/>
      <c r="DIG445" s="142"/>
      <c r="DIH445" s="142"/>
      <c r="DII445" s="142"/>
      <c r="DIJ445" s="142"/>
      <c r="DIK445" s="142"/>
      <c r="DIL445" s="142"/>
      <c r="DIM445" s="142"/>
      <c r="DIN445" s="142"/>
      <c r="DIO445" s="142"/>
      <c r="DIP445" s="142"/>
      <c r="DIQ445" s="142"/>
      <c r="DIR445" s="142"/>
      <c r="DIS445" s="142"/>
      <c r="DIT445" s="142"/>
      <c r="DIU445" s="142"/>
      <c r="DIV445" s="142"/>
      <c r="DIW445" s="142"/>
      <c r="DIX445" s="142"/>
      <c r="DIY445" s="142"/>
      <c r="DIZ445" s="142"/>
      <c r="DJA445" s="142"/>
      <c r="DJB445" s="142"/>
      <c r="DJC445" s="142"/>
      <c r="DJD445" s="142"/>
      <c r="DJE445" s="142"/>
      <c r="DJF445" s="142"/>
      <c r="DJG445" s="142"/>
      <c r="DJH445" s="142"/>
      <c r="DJI445" s="142"/>
      <c r="DJJ445" s="142"/>
      <c r="DJK445" s="142"/>
      <c r="DJL445" s="142"/>
      <c r="DJM445" s="142"/>
      <c r="DJN445" s="142"/>
      <c r="DJO445" s="142"/>
      <c r="DJP445" s="142"/>
      <c r="DJQ445" s="142"/>
      <c r="DJR445" s="142"/>
      <c r="DJS445" s="142"/>
      <c r="DJT445" s="142"/>
      <c r="DJU445" s="142"/>
      <c r="DJV445" s="142"/>
      <c r="DJW445" s="142"/>
      <c r="DJX445" s="142"/>
      <c r="DJY445" s="142"/>
      <c r="DJZ445" s="142"/>
      <c r="DKA445" s="142"/>
      <c r="DKB445" s="142"/>
      <c r="DKC445" s="142"/>
      <c r="DKD445" s="142"/>
      <c r="DKE445" s="142"/>
      <c r="DKF445" s="142"/>
      <c r="DKG445" s="142"/>
      <c r="DKH445" s="142"/>
      <c r="DKI445" s="142"/>
      <c r="DKJ445" s="142"/>
      <c r="DKK445" s="142"/>
      <c r="DKL445" s="142"/>
      <c r="DKM445" s="142"/>
      <c r="DKN445" s="142"/>
      <c r="DKO445" s="142"/>
      <c r="DKP445" s="142"/>
      <c r="DKQ445" s="142"/>
      <c r="DKR445" s="142"/>
      <c r="DKS445" s="142"/>
      <c r="DKT445" s="142"/>
      <c r="DKU445" s="142"/>
      <c r="DKV445" s="142"/>
      <c r="DKW445" s="142"/>
      <c r="DKX445" s="142"/>
      <c r="DKY445" s="142"/>
      <c r="DKZ445" s="142"/>
      <c r="DLA445" s="142"/>
      <c r="DLB445" s="142"/>
      <c r="DLC445" s="142"/>
      <c r="DLD445" s="142"/>
      <c r="DLE445" s="142"/>
      <c r="DLF445" s="142"/>
      <c r="DLG445" s="142"/>
      <c r="DLH445" s="142"/>
      <c r="DLI445" s="142"/>
      <c r="DLJ445" s="142"/>
      <c r="DLK445" s="142"/>
      <c r="DLL445" s="142"/>
      <c r="DLM445" s="142"/>
      <c r="DLN445" s="142"/>
      <c r="DLO445" s="142"/>
      <c r="DLP445" s="142"/>
      <c r="DLQ445" s="142"/>
      <c r="DLR445" s="142"/>
      <c r="DLS445" s="142"/>
      <c r="DLT445" s="142"/>
      <c r="DLU445" s="142"/>
      <c r="DLV445" s="142"/>
      <c r="DLW445" s="142"/>
      <c r="DLX445" s="142"/>
      <c r="DLY445" s="142"/>
      <c r="DLZ445" s="142"/>
      <c r="DMA445" s="142"/>
      <c r="DMB445" s="142"/>
      <c r="DMC445" s="142"/>
      <c r="DMD445" s="142"/>
      <c r="DME445" s="142"/>
      <c r="DMF445" s="142"/>
      <c r="DMG445" s="142"/>
      <c r="DMH445" s="142"/>
      <c r="DMI445" s="142"/>
      <c r="DMJ445" s="142"/>
      <c r="DMK445" s="142"/>
      <c r="DML445" s="142"/>
      <c r="DMM445" s="142"/>
      <c r="DMN445" s="142"/>
      <c r="DMO445" s="142"/>
      <c r="DMP445" s="142"/>
      <c r="DMQ445" s="142"/>
      <c r="DMR445" s="142"/>
      <c r="DMS445" s="142"/>
      <c r="DMT445" s="142"/>
      <c r="DMU445" s="142"/>
      <c r="DMV445" s="142"/>
      <c r="DMW445" s="142"/>
      <c r="DMX445" s="142"/>
      <c r="DMY445" s="142"/>
      <c r="DMZ445" s="142"/>
      <c r="DNA445" s="142"/>
      <c r="DNB445" s="142"/>
      <c r="DNC445" s="142"/>
      <c r="DND445" s="142"/>
      <c r="DNE445" s="142"/>
      <c r="DNF445" s="142"/>
      <c r="DNG445" s="142"/>
      <c r="DNH445" s="142"/>
      <c r="DNI445" s="142"/>
      <c r="DNJ445" s="142"/>
      <c r="DNK445" s="142"/>
      <c r="DNL445" s="142"/>
      <c r="DNM445" s="142"/>
      <c r="DNN445" s="142"/>
      <c r="DNO445" s="142"/>
      <c r="DNP445" s="142"/>
      <c r="DNQ445" s="142"/>
      <c r="DNR445" s="142"/>
      <c r="DNS445" s="142"/>
      <c r="DNT445" s="142"/>
      <c r="DNU445" s="142"/>
      <c r="DNV445" s="142"/>
      <c r="DNW445" s="142"/>
      <c r="DNX445" s="142"/>
      <c r="DNY445" s="142"/>
      <c r="DNZ445" s="142"/>
      <c r="DOA445" s="142"/>
      <c r="DOB445" s="142"/>
      <c r="DOC445" s="142"/>
      <c r="DOD445" s="142"/>
      <c r="DOE445" s="142"/>
      <c r="DOF445" s="142"/>
      <c r="DOG445" s="142"/>
      <c r="DOH445" s="142"/>
      <c r="DOI445" s="142"/>
      <c r="DOJ445" s="142"/>
      <c r="DOK445" s="142"/>
      <c r="DOL445" s="142"/>
      <c r="DOM445" s="142"/>
      <c r="DON445" s="142"/>
      <c r="DOO445" s="142"/>
      <c r="DOP445" s="142"/>
      <c r="DOQ445" s="142"/>
      <c r="DOR445" s="142"/>
      <c r="DOS445" s="142"/>
      <c r="DOT445" s="142"/>
      <c r="DOU445" s="142"/>
      <c r="DOV445" s="142"/>
      <c r="DOW445" s="142"/>
      <c r="DOX445" s="142"/>
      <c r="DOY445" s="142"/>
      <c r="DOZ445" s="142"/>
      <c r="DPA445" s="142"/>
      <c r="DPB445" s="142"/>
      <c r="DPC445" s="142"/>
      <c r="DPD445" s="142"/>
      <c r="DPE445" s="142"/>
      <c r="DPF445" s="142"/>
      <c r="DPG445" s="142"/>
      <c r="DPH445" s="142"/>
      <c r="DPI445" s="142"/>
      <c r="DPJ445" s="142"/>
      <c r="DPK445" s="142"/>
      <c r="DPL445" s="142"/>
      <c r="DPM445" s="142"/>
      <c r="DPN445" s="142"/>
      <c r="DPO445" s="142"/>
      <c r="DPP445" s="142"/>
      <c r="DPQ445" s="142"/>
      <c r="DPR445" s="142"/>
      <c r="DPS445" s="142"/>
      <c r="DPT445" s="142"/>
      <c r="DPU445" s="142"/>
      <c r="DPV445" s="142"/>
      <c r="DPW445" s="142"/>
      <c r="DPX445" s="142"/>
      <c r="DPY445" s="142"/>
      <c r="DPZ445" s="142"/>
      <c r="DQA445" s="142"/>
      <c r="DQB445" s="142"/>
      <c r="DQC445" s="142"/>
      <c r="DQD445" s="142"/>
      <c r="DQE445" s="142"/>
      <c r="DQF445" s="142"/>
      <c r="DQG445" s="142"/>
      <c r="DQH445" s="142"/>
      <c r="DQI445" s="142"/>
      <c r="DQJ445" s="142"/>
      <c r="DQK445" s="142"/>
      <c r="DQL445" s="142"/>
      <c r="DQM445" s="142"/>
      <c r="DQN445" s="142"/>
      <c r="DQO445" s="142"/>
      <c r="DQP445" s="142"/>
      <c r="DQQ445" s="142"/>
      <c r="DQR445" s="142"/>
      <c r="DQS445" s="142"/>
      <c r="DQT445" s="142"/>
      <c r="DQU445" s="142"/>
      <c r="DQV445" s="142"/>
      <c r="DQW445" s="142"/>
      <c r="DQX445" s="142"/>
      <c r="DQY445" s="142"/>
      <c r="DQZ445" s="142"/>
      <c r="DRA445" s="142"/>
      <c r="DRB445" s="142"/>
      <c r="DRC445" s="142"/>
      <c r="DRD445" s="142"/>
      <c r="DRE445" s="142"/>
      <c r="DRF445" s="142"/>
      <c r="DRG445" s="142"/>
      <c r="DRH445" s="142"/>
      <c r="DRI445" s="142"/>
      <c r="DRJ445" s="142"/>
      <c r="DRK445" s="142"/>
      <c r="DRL445" s="142"/>
      <c r="DRM445" s="142"/>
      <c r="DRN445" s="142"/>
      <c r="DRO445" s="142"/>
      <c r="DRP445" s="142"/>
      <c r="DRQ445" s="142"/>
      <c r="DRR445" s="142"/>
      <c r="DRS445" s="142"/>
      <c r="DRT445" s="142"/>
      <c r="DRU445" s="142"/>
      <c r="DRV445" s="142"/>
      <c r="DRW445" s="142"/>
      <c r="DRX445" s="142"/>
      <c r="DRY445" s="142"/>
      <c r="DRZ445" s="142"/>
      <c r="DSA445" s="142"/>
      <c r="DSB445" s="142"/>
      <c r="DSC445" s="142"/>
      <c r="DSD445" s="142"/>
      <c r="DSE445" s="142"/>
      <c r="DSF445" s="142"/>
      <c r="DSG445" s="142"/>
      <c r="DSH445" s="142"/>
      <c r="DSI445" s="142"/>
      <c r="DSJ445" s="142"/>
      <c r="DSK445" s="142"/>
      <c r="DSL445" s="142"/>
      <c r="DSM445" s="142"/>
      <c r="DSN445" s="142"/>
      <c r="DSO445" s="142"/>
      <c r="DSP445" s="142"/>
      <c r="DSQ445" s="142"/>
      <c r="DSR445" s="142"/>
      <c r="DSS445" s="142"/>
      <c r="DST445" s="142"/>
      <c r="DSU445" s="142"/>
      <c r="DSV445" s="142"/>
      <c r="DSW445" s="142"/>
      <c r="DSX445" s="142"/>
      <c r="DSY445" s="142"/>
      <c r="DSZ445" s="142"/>
      <c r="DTA445" s="142"/>
      <c r="DTB445" s="142"/>
      <c r="DTC445" s="142"/>
      <c r="DTD445" s="142"/>
      <c r="DTE445" s="142"/>
      <c r="DTF445" s="142"/>
      <c r="DTG445" s="142"/>
      <c r="DTH445" s="142"/>
      <c r="DTI445" s="142"/>
      <c r="DTJ445" s="142"/>
      <c r="DTK445" s="142"/>
      <c r="DTL445" s="142"/>
      <c r="DTM445" s="142"/>
      <c r="DTN445" s="142"/>
      <c r="DTO445" s="142"/>
      <c r="DTP445" s="142"/>
      <c r="DTQ445" s="142"/>
      <c r="DTR445" s="142"/>
      <c r="DTS445" s="142"/>
      <c r="DTT445" s="142"/>
      <c r="DTU445" s="142"/>
      <c r="DTV445" s="142"/>
      <c r="DTW445" s="142"/>
      <c r="DTX445" s="142"/>
      <c r="DTY445" s="142"/>
      <c r="DTZ445" s="142"/>
      <c r="DUA445" s="142"/>
      <c r="DUB445" s="142"/>
      <c r="DUC445" s="142"/>
      <c r="DUD445" s="142"/>
      <c r="DUE445" s="142"/>
      <c r="DUF445" s="142"/>
      <c r="DUG445" s="142"/>
      <c r="DUH445" s="142"/>
      <c r="DUI445" s="142"/>
      <c r="DUJ445" s="142"/>
      <c r="DUK445" s="142"/>
      <c r="DUL445" s="142"/>
      <c r="DUM445" s="142"/>
      <c r="DUN445" s="142"/>
      <c r="DUO445" s="142"/>
      <c r="DUP445" s="142"/>
      <c r="DUQ445" s="142"/>
      <c r="DUR445" s="142"/>
      <c r="DUS445" s="142"/>
      <c r="DUT445" s="142"/>
      <c r="DUU445" s="142"/>
      <c r="DUV445" s="142"/>
      <c r="DUW445" s="142"/>
      <c r="DUX445" s="142"/>
      <c r="DUY445" s="142"/>
      <c r="DUZ445" s="142"/>
      <c r="DVA445" s="142"/>
      <c r="DVB445" s="142"/>
      <c r="DVC445" s="142"/>
      <c r="DVD445" s="142"/>
      <c r="DVE445" s="142"/>
      <c r="DVF445" s="142"/>
      <c r="DVG445" s="142"/>
      <c r="DVH445" s="142"/>
      <c r="DVI445" s="142"/>
      <c r="DVJ445" s="142"/>
      <c r="DVK445" s="142"/>
      <c r="DVL445" s="142"/>
      <c r="DVM445" s="142"/>
      <c r="DVN445" s="142"/>
      <c r="DVO445" s="142"/>
      <c r="DVP445" s="142"/>
      <c r="DVQ445" s="142"/>
      <c r="DVR445" s="142"/>
      <c r="DVS445" s="142"/>
      <c r="DVT445" s="142"/>
      <c r="DVU445" s="142"/>
      <c r="DVV445" s="142"/>
      <c r="DVW445" s="142"/>
      <c r="DVX445" s="142"/>
      <c r="DVY445" s="142"/>
      <c r="DVZ445" s="142"/>
      <c r="DWA445" s="142"/>
      <c r="DWB445" s="142"/>
      <c r="DWC445" s="142"/>
      <c r="DWD445" s="142"/>
      <c r="DWE445" s="142"/>
      <c r="DWF445" s="142"/>
      <c r="DWG445" s="142"/>
      <c r="DWH445" s="142"/>
      <c r="DWI445" s="142"/>
      <c r="DWJ445" s="142"/>
      <c r="DWK445" s="142"/>
      <c r="DWL445" s="142"/>
      <c r="DWM445" s="142"/>
      <c r="DWN445" s="142"/>
      <c r="DWO445" s="142"/>
      <c r="DWP445" s="142"/>
      <c r="DWQ445" s="142"/>
      <c r="DWR445" s="142"/>
      <c r="DWS445" s="142"/>
      <c r="DWT445" s="142"/>
      <c r="DWU445" s="142"/>
      <c r="DWV445" s="142"/>
      <c r="DWW445" s="142"/>
      <c r="DWX445" s="142"/>
      <c r="DWY445" s="142"/>
      <c r="DWZ445" s="142"/>
      <c r="DXA445" s="142"/>
      <c r="DXB445" s="142"/>
      <c r="DXC445" s="142"/>
      <c r="DXD445" s="142"/>
      <c r="DXE445" s="142"/>
      <c r="DXF445" s="142"/>
      <c r="DXG445" s="142"/>
      <c r="DXH445" s="142"/>
      <c r="DXI445" s="142"/>
      <c r="DXJ445" s="142"/>
      <c r="DXK445" s="142"/>
      <c r="DXL445" s="142"/>
      <c r="DXM445" s="142"/>
      <c r="DXN445" s="142"/>
      <c r="DXO445" s="142"/>
      <c r="DXP445" s="142"/>
      <c r="DXQ445" s="142"/>
      <c r="DXR445" s="142"/>
      <c r="DXS445" s="142"/>
      <c r="DXT445" s="142"/>
      <c r="DXU445" s="142"/>
      <c r="DXV445" s="142"/>
      <c r="DXW445" s="142"/>
      <c r="DXX445" s="142"/>
      <c r="DXY445" s="142"/>
      <c r="DXZ445" s="142"/>
      <c r="DYA445" s="142"/>
      <c r="DYB445" s="142"/>
      <c r="DYC445" s="142"/>
      <c r="DYD445" s="142"/>
      <c r="DYE445" s="142"/>
      <c r="DYF445" s="142"/>
      <c r="DYG445" s="142"/>
      <c r="DYH445" s="142"/>
      <c r="DYI445" s="142"/>
      <c r="DYJ445" s="142"/>
      <c r="DYK445" s="142"/>
      <c r="DYL445" s="142"/>
      <c r="DYM445" s="142"/>
      <c r="DYN445" s="142"/>
      <c r="DYO445" s="142"/>
      <c r="DYP445" s="142"/>
      <c r="DYQ445" s="142"/>
      <c r="DYR445" s="142"/>
      <c r="DYS445" s="142"/>
      <c r="DYT445" s="142"/>
      <c r="DYU445" s="142"/>
      <c r="DYV445" s="142"/>
      <c r="DYW445" s="142"/>
      <c r="DYX445" s="142"/>
      <c r="DYY445" s="142"/>
      <c r="DYZ445" s="142"/>
      <c r="DZA445" s="142"/>
      <c r="DZB445" s="142"/>
      <c r="DZC445" s="142"/>
      <c r="DZD445" s="142"/>
      <c r="DZE445" s="142"/>
      <c r="DZF445" s="142"/>
      <c r="DZG445" s="142"/>
      <c r="DZH445" s="142"/>
      <c r="DZI445" s="142"/>
      <c r="DZJ445" s="142"/>
      <c r="DZK445" s="142"/>
      <c r="DZL445" s="142"/>
      <c r="DZM445" s="142"/>
      <c r="DZN445" s="142"/>
      <c r="DZO445" s="142"/>
      <c r="DZP445" s="142"/>
      <c r="DZQ445" s="142"/>
      <c r="DZR445" s="142"/>
      <c r="DZS445" s="142"/>
      <c r="DZT445" s="142"/>
      <c r="DZU445" s="142"/>
      <c r="DZV445" s="142"/>
      <c r="DZW445" s="142"/>
      <c r="DZX445" s="142"/>
      <c r="DZY445" s="142"/>
      <c r="DZZ445" s="142"/>
      <c r="EAA445" s="142"/>
      <c r="EAB445" s="142"/>
      <c r="EAC445" s="142"/>
      <c r="EAD445" s="142"/>
      <c r="EAE445" s="142"/>
      <c r="EAF445" s="142"/>
      <c r="EAG445" s="142"/>
      <c r="EAH445" s="142"/>
      <c r="EAI445" s="142"/>
      <c r="EAJ445" s="142"/>
      <c r="EAK445" s="142"/>
      <c r="EAL445" s="142"/>
      <c r="EAM445" s="142"/>
      <c r="EAN445" s="142"/>
      <c r="EAO445" s="142"/>
      <c r="EAP445" s="142"/>
      <c r="EAQ445" s="142"/>
      <c r="EAR445" s="142"/>
      <c r="EAS445" s="142"/>
      <c r="EAT445" s="142"/>
      <c r="EAU445" s="142"/>
      <c r="EAV445" s="142"/>
      <c r="EAW445" s="142"/>
      <c r="EAX445" s="142"/>
      <c r="EAY445" s="142"/>
      <c r="EAZ445" s="142"/>
      <c r="EBA445" s="142"/>
      <c r="EBB445" s="142"/>
      <c r="EBC445" s="142"/>
      <c r="EBD445" s="142"/>
      <c r="EBE445" s="142"/>
      <c r="EBF445" s="142"/>
      <c r="EBG445" s="142"/>
      <c r="EBH445" s="142"/>
      <c r="EBI445" s="142"/>
      <c r="EBJ445" s="142"/>
      <c r="EBK445" s="142"/>
      <c r="EBL445" s="142"/>
      <c r="EBM445" s="142"/>
      <c r="EBN445" s="142"/>
      <c r="EBO445" s="142"/>
      <c r="EBP445" s="142"/>
      <c r="EBQ445" s="142"/>
      <c r="EBR445" s="142"/>
      <c r="EBS445" s="142"/>
      <c r="EBT445" s="142"/>
      <c r="EBU445" s="142"/>
      <c r="EBV445" s="142"/>
      <c r="EBW445" s="142"/>
      <c r="EBX445" s="142"/>
      <c r="EBY445" s="142"/>
      <c r="EBZ445" s="142"/>
      <c r="ECA445" s="142"/>
      <c r="ECB445" s="142"/>
      <c r="ECC445" s="142"/>
      <c r="ECD445" s="142"/>
      <c r="ECE445" s="142"/>
      <c r="ECF445" s="142"/>
      <c r="ECG445" s="142"/>
      <c r="ECH445" s="142"/>
      <c r="ECI445" s="142"/>
      <c r="ECJ445" s="142"/>
      <c r="ECK445" s="142"/>
      <c r="ECL445" s="142"/>
      <c r="ECM445" s="142"/>
      <c r="ECN445" s="142"/>
      <c r="ECO445" s="142"/>
      <c r="ECP445" s="142"/>
      <c r="ECQ445" s="142"/>
      <c r="ECR445" s="142"/>
      <c r="ECS445" s="142"/>
      <c r="ECT445" s="142"/>
      <c r="ECU445" s="142"/>
      <c r="ECV445" s="142"/>
      <c r="ECW445" s="142"/>
      <c r="ECX445" s="142"/>
      <c r="ECY445" s="142"/>
      <c r="ECZ445" s="142"/>
      <c r="EDA445" s="142"/>
      <c r="EDB445" s="142"/>
      <c r="EDC445" s="142"/>
      <c r="EDD445" s="142"/>
      <c r="EDE445" s="142"/>
      <c r="EDF445" s="142"/>
      <c r="EDG445" s="142"/>
      <c r="EDH445" s="142"/>
      <c r="EDI445" s="142"/>
      <c r="EDJ445" s="142"/>
      <c r="EDK445" s="142"/>
      <c r="EDL445" s="142"/>
      <c r="EDM445" s="142"/>
      <c r="EDN445" s="142"/>
      <c r="EDO445" s="142"/>
      <c r="EDP445" s="142"/>
      <c r="EDQ445" s="142"/>
      <c r="EDR445" s="142"/>
      <c r="EDS445" s="142"/>
      <c r="EDT445" s="142"/>
      <c r="EDU445" s="142"/>
      <c r="EDV445" s="142"/>
      <c r="EDW445" s="142"/>
      <c r="EDX445" s="142"/>
      <c r="EDY445" s="142"/>
      <c r="EDZ445" s="142"/>
      <c r="EEA445" s="142"/>
      <c r="EEB445" s="142"/>
      <c r="EEC445" s="142"/>
      <c r="EED445" s="142"/>
      <c r="EEE445" s="142"/>
      <c r="EEF445" s="142"/>
      <c r="EEG445" s="142"/>
      <c r="EEH445" s="142"/>
      <c r="EEI445" s="142"/>
      <c r="EEJ445" s="142"/>
      <c r="EEK445" s="142"/>
      <c r="EEL445" s="142"/>
      <c r="EEM445" s="142"/>
      <c r="EEN445" s="142"/>
      <c r="EEO445" s="142"/>
      <c r="EEP445" s="142"/>
      <c r="EEQ445" s="142"/>
      <c r="EER445" s="142"/>
      <c r="EES445" s="142"/>
      <c r="EET445" s="142"/>
      <c r="EEU445" s="142"/>
      <c r="EEV445" s="142"/>
      <c r="EEW445" s="142"/>
      <c r="EEX445" s="142"/>
      <c r="EEY445" s="142"/>
      <c r="EEZ445" s="142"/>
      <c r="EFA445" s="142"/>
      <c r="EFB445" s="142"/>
      <c r="EFC445" s="142"/>
      <c r="EFD445" s="142"/>
      <c r="EFE445" s="142"/>
      <c r="EFF445" s="142"/>
      <c r="EFG445" s="142"/>
      <c r="EFH445" s="142"/>
      <c r="EFI445" s="142"/>
      <c r="EFJ445" s="142"/>
      <c r="EFK445" s="142"/>
      <c r="EFL445" s="142"/>
      <c r="EFM445" s="142"/>
      <c r="EFN445" s="142"/>
      <c r="EFO445" s="142"/>
      <c r="EFP445" s="142"/>
      <c r="EFQ445" s="142"/>
      <c r="EFR445" s="142"/>
      <c r="EFS445" s="142"/>
      <c r="EFT445" s="142"/>
      <c r="EFU445" s="142"/>
      <c r="EFV445" s="142"/>
      <c r="EFW445" s="142"/>
      <c r="EFX445" s="142"/>
      <c r="EFY445" s="142"/>
      <c r="EFZ445" s="142"/>
      <c r="EGA445" s="142"/>
      <c r="EGB445" s="142"/>
      <c r="EGC445" s="142"/>
      <c r="EGD445" s="142"/>
      <c r="EGE445" s="142"/>
      <c r="EGF445" s="142"/>
      <c r="EGG445" s="142"/>
      <c r="EGH445" s="142"/>
      <c r="EGI445" s="142"/>
      <c r="EGJ445" s="142"/>
      <c r="EGK445" s="142"/>
      <c r="EGL445" s="142"/>
      <c r="EGM445" s="142"/>
      <c r="EGN445" s="142"/>
      <c r="EGO445" s="142"/>
      <c r="EGP445" s="142"/>
      <c r="EGQ445" s="142"/>
      <c r="EGR445" s="142"/>
      <c r="EGS445" s="142"/>
      <c r="EGT445" s="142"/>
      <c r="EGU445" s="142"/>
      <c r="EGV445" s="142"/>
      <c r="EGW445" s="142"/>
      <c r="EGX445" s="142"/>
      <c r="EGY445" s="142"/>
      <c r="EGZ445" s="142"/>
      <c r="EHA445" s="142"/>
      <c r="EHB445" s="142"/>
      <c r="EHC445" s="142"/>
      <c r="EHD445" s="142"/>
      <c r="EHE445" s="142"/>
      <c r="EHF445" s="142"/>
      <c r="EHG445" s="142"/>
      <c r="EHH445" s="142"/>
      <c r="EHI445" s="142"/>
      <c r="EHJ445" s="142"/>
      <c r="EHK445" s="142"/>
      <c r="EHL445" s="142"/>
      <c r="EHM445" s="142"/>
      <c r="EHN445" s="142"/>
      <c r="EHO445" s="142"/>
      <c r="EHP445" s="142"/>
      <c r="EHQ445" s="142"/>
      <c r="EHR445" s="142"/>
      <c r="EHS445" s="142"/>
      <c r="EHT445" s="142"/>
      <c r="EHU445" s="142"/>
      <c r="EHV445" s="142"/>
      <c r="EHW445" s="142"/>
      <c r="EHX445" s="142"/>
      <c r="EHY445" s="142"/>
      <c r="EHZ445" s="142"/>
      <c r="EIA445" s="142"/>
      <c r="EIB445" s="142"/>
      <c r="EIC445" s="142"/>
      <c r="EID445" s="142"/>
      <c r="EIE445" s="142"/>
      <c r="EIF445" s="142"/>
      <c r="EIG445" s="142"/>
      <c r="EIH445" s="142"/>
      <c r="EII445" s="142"/>
      <c r="EIJ445" s="142"/>
      <c r="EIK445" s="142"/>
      <c r="EIL445" s="142"/>
      <c r="EIM445" s="142"/>
      <c r="EIN445" s="142"/>
      <c r="EIO445" s="142"/>
      <c r="EIP445" s="142"/>
      <c r="EIQ445" s="142"/>
      <c r="EIR445" s="142"/>
      <c r="EIS445" s="142"/>
      <c r="EIT445" s="142"/>
      <c r="EIU445" s="142"/>
      <c r="EIV445" s="142"/>
      <c r="EIW445" s="142"/>
      <c r="EIX445" s="142"/>
      <c r="EIY445" s="142"/>
      <c r="EIZ445" s="142"/>
      <c r="EJA445" s="142"/>
      <c r="EJB445" s="142"/>
      <c r="EJC445" s="142"/>
      <c r="EJD445" s="142"/>
      <c r="EJE445" s="142"/>
      <c r="EJF445" s="142"/>
      <c r="EJG445" s="142"/>
      <c r="EJH445" s="142"/>
      <c r="EJI445" s="142"/>
      <c r="EJJ445" s="142"/>
      <c r="EJK445" s="142"/>
      <c r="EJL445" s="142"/>
      <c r="EJM445" s="142"/>
      <c r="EJN445" s="142"/>
      <c r="EJO445" s="142"/>
      <c r="EJP445" s="142"/>
      <c r="EJQ445" s="142"/>
      <c r="EJR445" s="142"/>
      <c r="EJS445" s="142"/>
      <c r="EJT445" s="142"/>
      <c r="EJU445" s="142"/>
      <c r="EJV445" s="142"/>
      <c r="EJW445" s="142"/>
      <c r="EJX445" s="142"/>
      <c r="EJY445" s="142"/>
      <c r="EJZ445" s="142"/>
      <c r="EKA445" s="142"/>
      <c r="EKB445" s="142"/>
      <c r="EKC445" s="142"/>
      <c r="EKD445" s="142"/>
      <c r="EKE445" s="142"/>
      <c r="EKF445" s="142"/>
      <c r="EKG445" s="142"/>
      <c r="EKH445" s="142"/>
      <c r="EKI445" s="142"/>
      <c r="EKJ445" s="142"/>
      <c r="EKK445" s="142"/>
      <c r="EKL445" s="142"/>
      <c r="EKM445" s="142"/>
      <c r="EKN445" s="142"/>
      <c r="EKO445" s="142"/>
      <c r="EKP445" s="142"/>
      <c r="EKQ445" s="142"/>
      <c r="EKR445" s="142"/>
      <c r="EKS445" s="142"/>
      <c r="EKT445" s="142"/>
      <c r="EKU445" s="142"/>
      <c r="EKV445" s="142"/>
      <c r="EKW445" s="142"/>
      <c r="EKX445" s="142"/>
      <c r="EKY445" s="142"/>
      <c r="EKZ445" s="142"/>
      <c r="ELA445" s="142"/>
      <c r="ELB445" s="142"/>
      <c r="ELC445" s="142"/>
      <c r="ELD445" s="142"/>
      <c r="ELE445" s="142"/>
      <c r="ELF445" s="142"/>
      <c r="ELG445" s="142"/>
      <c r="ELH445" s="142"/>
      <c r="ELI445" s="142"/>
      <c r="ELJ445" s="142"/>
      <c r="ELK445" s="142"/>
      <c r="ELL445" s="142"/>
      <c r="ELM445" s="142"/>
      <c r="ELN445" s="142"/>
      <c r="ELO445" s="142"/>
      <c r="ELP445" s="142"/>
      <c r="ELQ445" s="142"/>
      <c r="ELR445" s="142"/>
      <c r="ELS445" s="142"/>
      <c r="ELT445" s="142"/>
      <c r="ELU445" s="142"/>
      <c r="ELV445" s="142"/>
      <c r="ELW445" s="142"/>
      <c r="ELX445" s="142"/>
      <c r="ELY445" s="142"/>
      <c r="ELZ445" s="142"/>
      <c r="EMA445" s="142"/>
      <c r="EMB445" s="142"/>
      <c r="EMC445" s="142"/>
      <c r="EMD445" s="142"/>
      <c r="EME445" s="142"/>
      <c r="EMF445" s="142"/>
      <c r="EMG445" s="142"/>
      <c r="EMH445" s="142"/>
      <c r="EMI445" s="142"/>
      <c r="EMJ445" s="142"/>
      <c r="EMK445" s="142"/>
      <c r="EML445" s="142"/>
      <c r="EMM445" s="142"/>
      <c r="EMN445" s="142"/>
      <c r="EMO445" s="142"/>
      <c r="EMP445" s="142"/>
      <c r="EMQ445" s="142"/>
      <c r="EMR445" s="142"/>
      <c r="EMS445" s="142"/>
      <c r="EMT445" s="142"/>
      <c r="EMU445" s="142"/>
      <c r="EMV445" s="142"/>
      <c r="EMW445" s="142"/>
      <c r="EMX445" s="142"/>
      <c r="EMY445" s="142"/>
      <c r="EMZ445" s="142"/>
      <c r="ENA445" s="142"/>
      <c r="ENB445" s="142"/>
      <c r="ENC445" s="142"/>
      <c r="END445" s="142"/>
      <c r="ENE445" s="142"/>
      <c r="ENF445" s="142"/>
      <c r="ENG445" s="142"/>
      <c r="ENH445" s="142"/>
      <c r="ENI445" s="142"/>
      <c r="ENJ445" s="142"/>
      <c r="ENK445" s="142"/>
      <c r="ENL445" s="142"/>
      <c r="ENM445" s="142"/>
      <c r="ENN445" s="142"/>
      <c r="ENO445" s="142"/>
      <c r="ENP445" s="142"/>
      <c r="ENQ445" s="142"/>
      <c r="ENR445" s="142"/>
      <c r="ENS445" s="142"/>
      <c r="ENT445" s="142"/>
      <c r="ENU445" s="142"/>
      <c r="ENV445" s="142"/>
      <c r="ENW445" s="142"/>
      <c r="ENX445" s="142"/>
      <c r="ENY445" s="142"/>
      <c r="ENZ445" s="142"/>
      <c r="EOA445" s="142"/>
      <c r="EOB445" s="142"/>
      <c r="EOC445" s="142"/>
      <c r="EOD445" s="142"/>
      <c r="EOE445" s="142"/>
      <c r="EOF445" s="142"/>
      <c r="EOG445" s="142"/>
      <c r="EOH445" s="142"/>
      <c r="EOI445" s="142"/>
      <c r="EOJ445" s="142"/>
      <c r="EOK445" s="142"/>
      <c r="EOL445" s="142"/>
      <c r="EOM445" s="142"/>
      <c r="EON445" s="142"/>
      <c r="EOO445" s="142"/>
      <c r="EOP445" s="142"/>
      <c r="EOQ445" s="142"/>
      <c r="EOR445" s="142"/>
      <c r="EOS445" s="142"/>
      <c r="EOT445" s="142"/>
      <c r="EOU445" s="142"/>
      <c r="EOV445" s="142"/>
      <c r="EOW445" s="142"/>
      <c r="EOX445" s="142"/>
      <c r="EOY445" s="142"/>
      <c r="EOZ445" s="142"/>
      <c r="EPA445" s="142"/>
      <c r="EPB445" s="142"/>
      <c r="EPC445" s="142"/>
      <c r="EPD445" s="142"/>
      <c r="EPE445" s="142"/>
      <c r="EPF445" s="142"/>
      <c r="EPG445" s="142"/>
      <c r="EPH445" s="142"/>
      <c r="EPI445" s="142"/>
      <c r="EPJ445" s="142"/>
      <c r="EPK445" s="142"/>
      <c r="EPL445" s="142"/>
      <c r="EPM445" s="142"/>
      <c r="EPN445" s="142"/>
      <c r="EPO445" s="142"/>
      <c r="EPP445" s="142"/>
      <c r="EPQ445" s="142"/>
      <c r="EPR445" s="142"/>
      <c r="EPS445" s="142"/>
      <c r="EPT445" s="142"/>
      <c r="EPU445" s="142"/>
      <c r="EPV445" s="142"/>
      <c r="EPW445" s="142"/>
      <c r="EPX445" s="142"/>
      <c r="EPY445" s="142"/>
      <c r="EPZ445" s="142"/>
      <c r="EQA445" s="142"/>
      <c r="EQB445" s="142"/>
      <c r="EQC445" s="142"/>
      <c r="EQD445" s="142"/>
      <c r="EQE445" s="142"/>
      <c r="EQF445" s="142"/>
      <c r="EQG445" s="142"/>
      <c r="EQH445" s="142"/>
      <c r="EQI445" s="142"/>
      <c r="EQJ445" s="142"/>
      <c r="EQK445" s="142"/>
      <c r="EQL445" s="142"/>
      <c r="EQM445" s="142"/>
      <c r="EQN445" s="142"/>
      <c r="EQO445" s="142"/>
      <c r="EQP445" s="142"/>
      <c r="EQQ445" s="142"/>
      <c r="EQR445" s="142"/>
      <c r="EQS445" s="142"/>
      <c r="EQT445" s="142"/>
      <c r="EQU445" s="142"/>
      <c r="EQV445" s="142"/>
      <c r="EQW445" s="142"/>
      <c r="EQX445" s="142"/>
      <c r="EQY445" s="142"/>
      <c r="EQZ445" s="142"/>
      <c r="ERA445" s="142"/>
      <c r="ERB445" s="142"/>
      <c r="ERC445" s="142"/>
      <c r="ERD445" s="142"/>
      <c r="ERE445" s="142"/>
      <c r="ERF445" s="142"/>
      <c r="ERG445" s="142"/>
      <c r="ERH445" s="142"/>
      <c r="ERI445" s="142"/>
      <c r="ERJ445" s="142"/>
      <c r="ERK445" s="142"/>
      <c r="ERL445" s="142"/>
      <c r="ERM445" s="142"/>
      <c r="ERN445" s="142"/>
      <c r="ERO445" s="142"/>
      <c r="ERP445" s="142"/>
      <c r="ERQ445" s="142"/>
      <c r="ERR445" s="142"/>
      <c r="ERS445" s="142"/>
      <c r="ERT445" s="142"/>
      <c r="ERU445" s="142"/>
      <c r="ERV445" s="142"/>
      <c r="ERW445" s="142"/>
      <c r="ERX445" s="142"/>
      <c r="ERY445" s="142"/>
      <c r="ERZ445" s="142"/>
      <c r="ESA445" s="142"/>
      <c r="ESB445" s="142"/>
      <c r="ESC445" s="142"/>
      <c r="ESD445" s="142"/>
      <c r="ESE445" s="142"/>
      <c r="ESF445" s="142"/>
      <c r="ESG445" s="142"/>
      <c r="ESH445" s="142"/>
      <c r="ESI445" s="142"/>
      <c r="ESJ445" s="142"/>
      <c r="ESK445" s="142"/>
      <c r="ESL445" s="142"/>
      <c r="ESM445" s="142"/>
      <c r="ESN445" s="142"/>
      <c r="ESO445" s="142"/>
      <c r="ESP445" s="142"/>
      <c r="ESQ445" s="142"/>
      <c r="ESR445" s="142"/>
      <c r="ESS445" s="142"/>
      <c r="EST445" s="142"/>
      <c r="ESU445" s="142"/>
      <c r="ESV445" s="142"/>
      <c r="ESW445" s="142"/>
      <c r="ESX445" s="142"/>
      <c r="ESY445" s="142"/>
      <c r="ESZ445" s="142"/>
      <c r="ETA445" s="142"/>
      <c r="ETB445" s="142"/>
      <c r="ETC445" s="142"/>
      <c r="ETD445" s="142"/>
      <c r="ETE445" s="142"/>
      <c r="ETF445" s="142"/>
      <c r="ETG445" s="142"/>
      <c r="ETH445" s="142"/>
      <c r="ETI445" s="142"/>
      <c r="ETJ445" s="142"/>
      <c r="ETK445" s="142"/>
      <c r="ETL445" s="142"/>
      <c r="ETM445" s="142"/>
      <c r="ETN445" s="142"/>
      <c r="ETO445" s="142"/>
      <c r="ETP445" s="142"/>
      <c r="ETQ445" s="142"/>
      <c r="ETR445" s="142"/>
      <c r="ETS445" s="142"/>
      <c r="ETT445" s="142"/>
      <c r="ETU445" s="142"/>
      <c r="ETV445" s="142"/>
      <c r="ETW445" s="142"/>
      <c r="ETX445" s="142"/>
      <c r="ETY445" s="142"/>
      <c r="ETZ445" s="142"/>
      <c r="EUA445" s="142"/>
      <c r="EUB445" s="142"/>
      <c r="EUC445" s="142"/>
      <c r="EUD445" s="142"/>
      <c r="EUE445" s="142"/>
      <c r="EUF445" s="142"/>
      <c r="EUG445" s="142"/>
      <c r="EUH445" s="142"/>
      <c r="EUI445" s="142"/>
      <c r="EUJ445" s="142"/>
      <c r="EUK445" s="142"/>
      <c r="EUL445" s="142"/>
      <c r="EUM445" s="142"/>
      <c r="EUN445" s="142"/>
      <c r="EUO445" s="142"/>
      <c r="EUP445" s="142"/>
      <c r="EUQ445" s="142"/>
      <c r="EUR445" s="142"/>
      <c r="EUS445" s="142"/>
      <c r="EUT445" s="142"/>
      <c r="EUU445" s="142"/>
      <c r="EUV445" s="142"/>
      <c r="EUW445" s="142"/>
      <c r="EUX445" s="142"/>
      <c r="EUY445" s="142"/>
      <c r="EUZ445" s="142"/>
      <c r="EVA445" s="142"/>
      <c r="EVB445" s="142"/>
      <c r="EVC445" s="142"/>
      <c r="EVD445" s="142"/>
      <c r="EVE445" s="142"/>
      <c r="EVF445" s="142"/>
      <c r="EVG445" s="142"/>
      <c r="EVH445" s="142"/>
      <c r="EVI445" s="142"/>
      <c r="EVJ445" s="142"/>
      <c r="EVK445" s="142"/>
      <c r="EVL445" s="142"/>
      <c r="EVM445" s="142"/>
      <c r="EVN445" s="142"/>
      <c r="EVO445" s="142"/>
      <c r="EVP445" s="142"/>
      <c r="EVQ445" s="142"/>
      <c r="EVR445" s="142"/>
      <c r="EVS445" s="142"/>
      <c r="EVT445" s="142"/>
      <c r="EVU445" s="142"/>
      <c r="EVV445" s="142"/>
      <c r="EVW445" s="142"/>
      <c r="EVX445" s="142"/>
      <c r="EVY445" s="142"/>
      <c r="EVZ445" s="142"/>
      <c r="EWA445" s="142"/>
      <c r="EWB445" s="142"/>
      <c r="EWC445" s="142"/>
      <c r="EWD445" s="142"/>
      <c r="EWE445" s="142"/>
      <c r="EWF445" s="142"/>
      <c r="EWG445" s="142"/>
      <c r="EWH445" s="142"/>
      <c r="EWI445" s="142"/>
      <c r="EWJ445" s="142"/>
      <c r="EWK445" s="142"/>
      <c r="EWL445" s="142"/>
      <c r="EWM445" s="142"/>
      <c r="EWN445" s="142"/>
      <c r="EWO445" s="142"/>
      <c r="EWP445" s="142"/>
      <c r="EWQ445" s="142"/>
      <c r="EWR445" s="142"/>
      <c r="EWS445" s="142"/>
      <c r="EWT445" s="142"/>
      <c r="EWU445" s="142"/>
      <c r="EWV445" s="142"/>
      <c r="EWW445" s="142"/>
      <c r="EWX445" s="142"/>
      <c r="EWY445" s="142"/>
      <c r="EWZ445" s="142"/>
      <c r="EXA445" s="142"/>
      <c r="EXB445" s="142"/>
      <c r="EXC445" s="142"/>
      <c r="EXD445" s="142"/>
      <c r="EXE445" s="142"/>
      <c r="EXF445" s="142"/>
      <c r="EXG445" s="142"/>
      <c r="EXH445" s="142"/>
      <c r="EXI445" s="142"/>
      <c r="EXJ445" s="142"/>
      <c r="EXK445" s="142"/>
      <c r="EXL445" s="142"/>
      <c r="EXM445" s="142"/>
      <c r="EXN445" s="142"/>
      <c r="EXO445" s="142"/>
      <c r="EXP445" s="142"/>
      <c r="EXQ445" s="142"/>
      <c r="EXR445" s="142"/>
      <c r="EXS445" s="142"/>
      <c r="EXT445" s="142"/>
      <c r="EXU445" s="142"/>
      <c r="EXV445" s="142"/>
      <c r="EXW445" s="142"/>
      <c r="EXX445" s="142"/>
      <c r="EXY445" s="142"/>
      <c r="EXZ445" s="142"/>
      <c r="EYA445" s="142"/>
      <c r="EYB445" s="142"/>
      <c r="EYC445" s="142"/>
      <c r="EYD445" s="142"/>
      <c r="EYE445" s="142"/>
      <c r="EYF445" s="142"/>
      <c r="EYG445" s="142"/>
      <c r="EYH445" s="142"/>
      <c r="EYI445" s="142"/>
      <c r="EYJ445" s="142"/>
      <c r="EYK445" s="142"/>
      <c r="EYL445" s="142"/>
      <c r="EYM445" s="142"/>
      <c r="EYN445" s="142"/>
      <c r="EYO445" s="142"/>
      <c r="EYP445" s="142"/>
      <c r="EYQ445" s="142"/>
      <c r="EYR445" s="142"/>
      <c r="EYS445" s="142"/>
      <c r="EYT445" s="142"/>
      <c r="EYU445" s="142"/>
      <c r="EYV445" s="142"/>
      <c r="EYW445" s="142"/>
      <c r="EYX445" s="142"/>
      <c r="EYY445" s="142"/>
      <c r="EYZ445" s="142"/>
      <c r="EZA445" s="142"/>
      <c r="EZB445" s="142"/>
      <c r="EZC445" s="142"/>
      <c r="EZD445" s="142"/>
      <c r="EZE445" s="142"/>
      <c r="EZF445" s="142"/>
      <c r="EZG445" s="142"/>
      <c r="EZH445" s="142"/>
      <c r="EZI445" s="142"/>
      <c r="EZJ445" s="142"/>
      <c r="EZK445" s="142"/>
      <c r="EZL445" s="142"/>
      <c r="EZM445" s="142"/>
      <c r="EZN445" s="142"/>
      <c r="EZO445" s="142"/>
      <c r="EZP445" s="142"/>
      <c r="EZQ445" s="142"/>
      <c r="EZR445" s="142"/>
      <c r="EZS445" s="142"/>
      <c r="EZT445" s="142"/>
      <c r="EZU445" s="142"/>
      <c r="EZV445" s="142"/>
      <c r="EZW445" s="142"/>
      <c r="EZX445" s="142"/>
      <c r="EZY445" s="142"/>
      <c r="EZZ445" s="142"/>
      <c r="FAA445" s="142"/>
      <c r="FAB445" s="142"/>
      <c r="FAC445" s="142"/>
      <c r="FAD445" s="142"/>
      <c r="FAE445" s="142"/>
      <c r="FAF445" s="142"/>
      <c r="FAG445" s="142"/>
      <c r="FAH445" s="142"/>
      <c r="FAI445" s="142"/>
      <c r="FAJ445" s="142"/>
      <c r="FAK445" s="142"/>
      <c r="FAL445" s="142"/>
      <c r="FAM445" s="142"/>
      <c r="FAN445" s="142"/>
      <c r="FAO445" s="142"/>
      <c r="FAP445" s="142"/>
      <c r="FAQ445" s="142"/>
      <c r="FAR445" s="142"/>
      <c r="FAS445" s="142"/>
      <c r="FAT445" s="142"/>
      <c r="FAU445" s="142"/>
      <c r="FAV445" s="142"/>
      <c r="FAW445" s="142"/>
      <c r="FAX445" s="142"/>
      <c r="FAY445" s="142"/>
      <c r="FAZ445" s="142"/>
      <c r="FBA445" s="142"/>
      <c r="FBB445" s="142"/>
      <c r="FBC445" s="142"/>
      <c r="FBD445" s="142"/>
      <c r="FBE445" s="142"/>
      <c r="FBF445" s="142"/>
      <c r="FBG445" s="142"/>
      <c r="FBH445" s="142"/>
      <c r="FBI445" s="142"/>
      <c r="FBJ445" s="142"/>
      <c r="FBK445" s="142"/>
      <c r="FBL445" s="142"/>
      <c r="FBM445" s="142"/>
      <c r="FBN445" s="142"/>
      <c r="FBO445" s="142"/>
      <c r="FBP445" s="142"/>
      <c r="FBQ445" s="142"/>
      <c r="FBR445" s="142"/>
      <c r="FBS445" s="142"/>
      <c r="FBT445" s="142"/>
      <c r="FBU445" s="142"/>
      <c r="FBV445" s="142"/>
      <c r="FBW445" s="142"/>
      <c r="FBX445" s="142"/>
      <c r="FBY445" s="142"/>
      <c r="FBZ445" s="142"/>
      <c r="FCA445" s="142"/>
      <c r="FCB445" s="142"/>
      <c r="FCC445" s="142"/>
      <c r="FCD445" s="142"/>
      <c r="FCE445" s="142"/>
      <c r="FCF445" s="142"/>
      <c r="FCG445" s="142"/>
      <c r="FCH445" s="142"/>
      <c r="FCI445" s="142"/>
      <c r="FCJ445" s="142"/>
      <c r="FCK445" s="142"/>
      <c r="FCL445" s="142"/>
      <c r="FCM445" s="142"/>
      <c r="FCN445" s="142"/>
      <c r="FCO445" s="142"/>
      <c r="FCP445" s="142"/>
      <c r="FCQ445" s="142"/>
      <c r="FCR445" s="142"/>
      <c r="FCS445" s="142"/>
      <c r="FCT445" s="142"/>
      <c r="FCU445" s="142"/>
      <c r="FCV445" s="142"/>
      <c r="FCW445" s="142"/>
      <c r="FCX445" s="142"/>
      <c r="FCY445" s="142"/>
      <c r="FCZ445" s="142"/>
      <c r="FDA445" s="142"/>
      <c r="FDB445" s="142"/>
      <c r="FDC445" s="142"/>
      <c r="FDD445" s="142"/>
      <c r="FDE445" s="142"/>
      <c r="FDF445" s="142"/>
      <c r="FDG445" s="142"/>
      <c r="FDH445" s="142"/>
      <c r="FDI445" s="142"/>
      <c r="FDJ445" s="142"/>
      <c r="FDK445" s="142"/>
      <c r="FDL445" s="142"/>
      <c r="FDM445" s="142"/>
      <c r="FDN445" s="142"/>
      <c r="FDO445" s="142"/>
      <c r="FDP445" s="142"/>
      <c r="FDQ445" s="142"/>
      <c r="FDR445" s="142"/>
      <c r="FDS445" s="142"/>
      <c r="FDT445" s="142"/>
      <c r="FDU445" s="142"/>
      <c r="FDV445" s="142"/>
      <c r="FDW445" s="142"/>
      <c r="FDX445" s="142"/>
      <c r="FDY445" s="142"/>
      <c r="FDZ445" s="142"/>
      <c r="FEA445" s="142"/>
      <c r="FEB445" s="142"/>
      <c r="FEC445" s="142"/>
      <c r="FED445" s="142"/>
      <c r="FEE445" s="142"/>
      <c r="FEF445" s="142"/>
      <c r="FEG445" s="142"/>
      <c r="FEH445" s="142"/>
      <c r="FEI445" s="142"/>
      <c r="FEJ445" s="142"/>
      <c r="FEK445" s="142"/>
      <c r="FEL445" s="142"/>
      <c r="FEM445" s="142"/>
      <c r="FEN445" s="142"/>
      <c r="FEO445" s="142"/>
      <c r="FEP445" s="142"/>
      <c r="FEQ445" s="142"/>
      <c r="FER445" s="142"/>
      <c r="FES445" s="142"/>
      <c r="FET445" s="142"/>
      <c r="FEU445" s="142"/>
      <c r="FEV445" s="142"/>
      <c r="FEW445" s="142"/>
      <c r="FEX445" s="142"/>
      <c r="FEY445" s="142"/>
      <c r="FEZ445" s="142"/>
      <c r="FFA445" s="142"/>
      <c r="FFB445" s="142"/>
      <c r="FFC445" s="142"/>
      <c r="FFD445" s="142"/>
      <c r="FFE445" s="142"/>
      <c r="FFF445" s="142"/>
      <c r="FFG445" s="142"/>
      <c r="FFH445" s="142"/>
      <c r="FFI445" s="142"/>
      <c r="FFJ445" s="142"/>
      <c r="FFK445" s="142"/>
      <c r="FFL445" s="142"/>
      <c r="FFM445" s="142"/>
      <c r="FFN445" s="142"/>
      <c r="FFO445" s="142"/>
      <c r="FFP445" s="142"/>
      <c r="FFQ445" s="142"/>
      <c r="FFR445" s="142"/>
      <c r="FFS445" s="142"/>
      <c r="FFT445" s="142"/>
      <c r="FFU445" s="142"/>
      <c r="FFV445" s="142"/>
      <c r="FFW445" s="142"/>
      <c r="FFX445" s="142"/>
      <c r="FFY445" s="142"/>
      <c r="FFZ445" s="142"/>
      <c r="FGA445" s="142"/>
      <c r="FGB445" s="142"/>
      <c r="FGC445" s="142"/>
      <c r="FGD445" s="142"/>
      <c r="FGE445" s="142"/>
      <c r="FGF445" s="142"/>
      <c r="FGG445" s="142"/>
      <c r="FGH445" s="142"/>
      <c r="FGI445" s="142"/>
      <c r="FGJ445" s="142"/>
      <c r="FGK445" s="142"/>
      <c r="FGL445" s="142"/>
      <c r="FGM445" s="142"/>
      <c r="FGN445" s="142"/>
      <c r="FGO445" s="142"/>
      <c r="FGP445" s="142"/>
      <c r="FGQ445" s="142"/>
      <c r="FGR445" s="142"/>
      <c r="FGS445" s="142"/>
      <c r="FGT445" s="142"/>
      <c r="FGU445" s="142"/>
      <c r="FGV445" s="142"/>
      <c r="FGW445" s="142"/>
      <c r="FGX445" s="142"/>
      <c r="FGY445" s="142"/>
      <c r="FGZ445" s="142"/>
      <c r="FHA445" s="142"/>
      <c r="FHB445" s="142"/>
      <c r="FHC445" s="142"/>
      <c r="FHD445" s="142"/>
      <c r="FHE445" s="142"/>
      <c r="FHF445" s="142"/>
      <c r="FHG445" s="142"/>
      <c r="FHH445" s="142"/>
      <c r="FHI445" s="142"/>
      <c r="FHJ445" s="142"/>
      <c r="FHK445" s="142"/>
      <c r="FHL445" s="142"/>
      <c r="FHM445" s="142"/>
      <c r="FHN445" s="142"/>
      <c r="FHO445" s="142"/>
      <c r="FHP445" s="142"/>
      <c r="FHQ445" s="142"/>
      <c r="FHR445" s="142"/>
      <c r="FHS445" s="142"/>
      <c r="FHT445" s="142"/>
      <c r="FHU445" s="142"/>
      <c r="FHV445" s="142"/>
      <c r="FHW445" s="142"/>
      <c r="FHX445" s="142"/>
      <c r="FHY445" s="142"/>
      <c r="FHZ445" s="142"/>
      <c r="FIA445" s="142"/>
      <c r="FIB445" s="142"/>
      <c r="FIC445" s="142"/>
      <c r="FID445" s="142"/>
      <c r="FIE445" s="142"/>
      <c r="FIF445" s="142"/>
      <c r="FIG445" s="142"/>
      <c r="FIH445" s="142"/>
      <c r="FII445" s="142"/>
      <c r="FIJ445" s="142"/>
      <c r="FIK445" s="142"/>
      <c r="FIL445" s="142"/>
      <c r="FIM445" s="142"/>
      <c r="FIN445" s="142"/>
      <c r="FIO445" s="142"/>
      <c r="FIP445" s="142"/>
      <c r="FIQ445" s="142"/>
      <c r="FIR445" s="142"/>
      <c r="FIS445" s="142"/>
      <c r="FIT445" s="142"/>
      <c r="FIU445" s="142"/>
      <c r="FIV445" s="142"/>
      <c r="FIW445" s="142"/>
      <c r="FIX445" s="142"/>
      <c r="FIY445" s="142"/>
      <c r="FIZ445" s="142"/>
      <c r="FJA445" s="142"/>
      <c r="FJB445" s="142"/>
      <c r="FJC445" s="142"/>
      <c r="FJD445" s="142"/>
      <c r="FJE445" s="142"/>
      <c r="FJF445" s="142"/>
      <c r="FJG445" s="142"/>
      <c r="FJH445" s="142"/>
      <c r="FJI445" s="142"/>
      <c r="FJJ445" s="142"/>
      <c r="FJK445" s="142"/>
      <c r="FJL445" s="142"/>
      <c r="FJM445" s="142"/>
      <c r="FJN445" s="142"/>
      <c r="FJO445" s="142"/>
      <c r="FJP445" s="142"/>
      <c r="FJQ445" s="142"/>
      <c r="FJR445" s="142"/>
      <c r="FJS445" s="142"/>
      <c r="FJT445" s="142"/>
      <c r="FJU445" s="142"/>
      <c r="FJV445" s="142"/>
      <c r="FJW445" s="142"/>
      <c r="FJX445" s="142"/>
      <c r="FJY445" s="142"/>
      <c r="FJZ445" s="142"/>
      <c r="FKA445" s="142"/>
      <c r="FKB445" s="142"/>
      <c r="FKC445" s="142"/>
      <c r="FKD445" s="142"/>
      <c r="FKE445" s="142"/>
      <c r="FKF445" s="142"/>
      <c r="FKG445" s="142"/>
      <c r="FKH445" s="142"/>
      <c r="FKI445" s="142"/>
      <c r="FKJ445" s="142"/>
      <c r="FKK445" s="142"/>
      <c r="FKL445" s="142"/>
      <c r="FKM445" s="142"/>
      <c r="FKN445" s="142"/>
      <c r="FKO445" s="142"/>
      <c r="FKP445" s="142"/>
      <c r="FKQ445" s="142"/>
      <c r="FKR445" s="142"/>
      <c r="FKS445" s="142"/>
      <c r="FKT445" s="142"/>
      <c r="FKU445" s="142"/>
      <c r="FKV445" s="142"/>
      <c r="FKW445" s="142"/>
      <c r="FKX445" s="142"/>
      <c r="FKY445" s="142"/>
      <c r="FKZ445" s="142"/>
      <c r="FLA445" s="142"/>
      <c r="FLB445" s="142"/>
      <c r="FLC445" s="142"/>
      <c r="FLD445" s="142"/>
      <c r="FLE445" s="142"/>
      <c r="FLF445" s="142"/>
      <c r="FLG445" s="142"/>
      <c r="FLH445" s="142"/>
      <c r="FLI445" s="142"/>
      <c r="FLJ445" s="142"/>
      <c r="FLK445" s="142"/>
      <c r="FLL445" s="142"/>
      <c r="FLM445" s="142"/>
      <c r="FLN445" s="142"/>
      <c r="FLO445" s="142"/>
      <c r="FLP445" s="142"/>
      <c r="FLQ445" s="142"/>
      <c r="FLR445" s="142"/>
      <c r="FLS445" s="142"/>
      <c r="FLT445" s="142"/>
      <c r="FLU445" s="142"/>
      <c r="FLV445" s="142"/>
      <c r="FLW445" s="142"/>
      <c r="FLX445" s="142"/>
      <c r="FLY445" s="142"/>
      <c r="FLZ445" s="142"/>
      <c r="FMA445" s="142"/>
      <c r="FMB445" s="142"/>
      <c r="FMC445" s="142"/>
      <c r="FMD445" s="142"/>
      <c r="FME445" s="142"/>
      <c r="FMF445" s="142"/>
      <c r="FMG445" s="142"/>
      <c r="FMH445" s="142"/>
      <c r="FMI445" s="142"/>
      <c r="FMJ445" s="142"/>
      <c r="FMK445" s="142"/>
      <c r="FML445" s="142"/>
      <c r="FMM445" s="142"/>
      <c r="FMN445" s="142"/>
      <c r="FMO445" s="142"/>
      <c r="FMP445" s="142"/>
      <c r="FMQ445" s="142"/>
      <c r="FMR445" s="142"/>
      <c r="FMS445" s="142"/>
      <c r="FMT445" s="142"/>
      <c r="FMU445" s="142"/>
      <c r="FMV445" s="142"/>
      <c r="FMW445" s="142"/>
      <c r="FMX445" s="142"/>
      <c r="FMY445" s="142"/>
      <c r="FMZ445" s="142"/>
      <c r="FNA445" s="142"/>
      <c r="FNB445" s="142"/>
      <c r="FNC445" s="142"/>
      <c r="FND445" s="142"/>
      <c r="FNE445" s="142"/>
      <c r="FNF445" s="142"/>
      <c r="FNG445" s="142"/>
      <c r="FNH445" s="142"/>
      <c r="FNI445" s="142"/>
      <c r="FNJ445" s="142"/>
      <c r="FNK445" s="142"/>
      <c r="FNL445" s="142"/>
      <c r="FNM445" s="142"/>
      <c r="FNN445" s="142"/>
      <c r="FNO445" s="142"/>
      <c r="FNP445" s="142"/>
      <c r="FNQ445" s="142"/>
      <c r="FNR445" s="142"/>
      <c r="FNS445" s="142"/>
      <c r="FNT445" s="142"/>
      <c r="FNU445" s="142"/>
      <c r="FNV445" s="142"/>
      <c r="FNW445" s="142"/>
      <c r="FNX445" s="142"/>
      <c r="FNY445" s="142"/>
      <c r="FNZ445" s="142"/>
      <c r="FOA445" s="142"/>
      <c r="FOB445" s="142"/>
      <c r="FOC445" s="142"/>
      <c r="FOD445" s="142"/>
      <c r="FOE445" s="142"/>
      <c r="FOF445" s="142"/>
      <c r="FOG445" s="142"/>
      <c r="FOH445" s="142"/>
      <c r="FOI445" s="142"/>
      <c r="FOJ445" s="142"/>
      <c r="FOK445" s="142"/>
      <c r="FOL445" s="142"/>
      <c r="FOM445" s="142"/>
      <c r="FON445" s="142"/>
      <c r="FOO445" s="142"/>
      <c r="FOP445" s="142"/>
      <c r="FOQ445" s="142"/>
      <c r="FOR445" s="142"/>
      <c r="FOS445" s="142"/>
      <c r="FOT445" s="142"/>
      <c r="FOU445" s="142"/>
      <c r="FOV445" s="142"/>
      <c r="FOW445" s="142"/>
      <c r="FOX445" s="142"/>
      <c r="FOY445" s="142"/>
      <c r="FOZ445" s="142"/>
      <c r="FPA445" s="142"/>
      <c r="FPB445" s="142"/>
      <c r="FPC445" s="142"/>
      <c r="FPD445" s="142"/>
      <c r="FPE445" s="142"/>
      <c r="FPF445" s="142"/>
      <c r="FPG445" s="142"/>
      <c r="FPH445" s="142"/>
      <c r="FPI445" s="142"/>
      <c r="FPJ445" s="142"/>
      <c r="FPK445" s="142"/>
      <c r="FPL445" s="142"/>
      <c r="FPM445" s="142"/>
      <c r="FPN445" s="142"/>
      <c r="FPO445" s="142"/>
      <c r="FPP445" s="142"/>
      <c r="FPQ445" s="142"/>
      <c r="FPR445" s="142"/>
      <c r="FPS445" s="142"/>
      <c r="FPT445" s="142"/>
      <c r="FPU445" s="142"/>
      <c r="FPV445" s="142"/>
      <c r="FPW445" s="142"/>
      <c r="FPX445" s="142"/>
      <c r="FPY445" s="142"/>
      <c r="FPZ445" s="142"/>
      <c r="FQA445" s="142"/>
      <c r="FQB445" s="142"/>
      <c r="FQC445" s="142"/>
      <c r="FQD445" s="142"/>
      <c r="FQE445" s="142"/>
      <c r="FQF445" s="142"/>
      <c r="FQG445" s="142"/>
      <c r="FQH445" s="142"/>
      <c r="FQI445" s="142"/>
      <c r="FQJ445" s="142"/>
      <c r="FQK445" s="142"/>
      <c r="FQL445" s="142"/>
      <c r="FQM445" s="142"/>
      <c r="FQN445" s="142"/>
      <c r="FQO445" s="142"/>
      <c r="FQP445" s="142"/>
      <c r="FQQ445" s="142"/>
      <c r="FQR445" s="142"/>
      <c r="FQS445" s="142"/>
      <c r="FQT445" s="142"/>
      <c r="FQU445" s="142"/>
      <c r="FQV445" s="142"/>
      <c r="FQW445" s="142"/>
      <c r="FQX445" s="142"/>
      <c r="FQY445" s="142"/>
      <c r="FQZ445" s="142"/>
      <c r="FRA445" s="142"/>
      <c r="FRB445" s="142"/>
      <c r="FRC445" s="142"/>
      <c r="FRD445" s="142"/>
      <c r="FRE445" s="142"/>
      <c r="FRF445" s="142"/>
      <c r="FRG445" s="142"/>
      <c r="FRH445" s="142"/>
      <c r="FRI445" s="142"/>
      <c r="FRJ445" s="142"/>
      <c r="FRK445" s="142"/>
      <c r="FRL445" s="142"/>
      <c r="FRM445" s="142"/>
      <c r="FRN445" s="142"/>
      <c r="FRO445" s="142"/>
      <c r="FRP445" s="142"/>
      <c r="FRQ445" s="142"/>
      <c r="FRR445" s="142"/>
      <c r="FRS445" s="142"/>
      <c r="FRT445" s="142"/>
      <c r="FRU445" s="142"/>
      <c r="FRV445" s="142"/>
      <c r="FRW445" s="142"/>
      <c r="FRX445" s="142"/>
      <c r="FRY445" s="142"/>
      <c r="FRZ445" s="142"/>
      <c r="FSA445" s="142"/>
      <c r="FSB445" s="142"/>
      <c r="FSC445" s="142"/>
      <c r="FSD445" s="142"/>
      <c r="FSE445" s="142"/>
      <c r="FSF445" s="142"/>
      <c r="FSG445" s="142"/>
      <c r="FSH445" s="142"/>
      <c r="FSI445" s="142"/>
      <c r="FSJ445" s="142"/>
      <c r="FSK445" s="142"/>
      <c r="FSL445" s="142"/>
      <c r="FSM445" s="142"/>
      <c r="FSN445" s="142"/>
      <c r="FSO445" s="142"/>
      <c r="FSP445" s="142"/>
      <c r="FSQ445" s="142"/>
      <c r="FSR445" s="142"/>
      <c r="FSS445" s="142"/>
      <c r="FST445" s="142"/>
      <c r="FSU445" s="142"/>
      <c r="FSV445" s="142"/>
      <c r="FSW445" s="142"/>
      <c r="FSX445" s="142"/>
      <c r="FSY445" s="142"/>
      <c r="FSZ445" s="142"/>
      <c r="FTA445" s="142"/>
      <c r="FTB445" s="142"/>
      <c r="FTC445" s="142"/>
      <c r="FTD445" s="142"/>
      <c r="FTE445" s="142"/>
      <c r="FTF445" s="142"/>
      <c r="FTG445" s="142"/>
      <c r="FTH445" s="142"/>
      <c r="FTI445" s="142"/>
      <c r="FTJ445" s="142"/>
      <c r="FTK445" s="142"/>
      <c r="FTL445" s="142"/>
      <c r="FTM445" s="142"/>
      <c r="FTN445" s="142"/>
      <c r="FTO445" s="142"/>
      <c r="FTP445" s="142"/>
      <c r="FTQ445" s="142"/>
      <c r="FTR445" s="142"/>
      <c r="FTS445" s="142"/>
      <c r="FTT445" s="142"/>
      <c r="FTU445" s="142"/>
      <c r="FTV445" s="142"/>
      <c r="FTW445" s="142"/>
      <c r="FTX445" s="142"/>
      <c r="FTY445" s="142"/>
      <c r="FTZ445" s="142"/>
      <c r="FUA445" s="142"/>
      <c r="FUB445" s="142"/>
      <c r="FUC445" s="142"/>
      <c r="FUD445" s="142"/>
      <c r="FUE445" s="142"/>
      <c r="FUF445" s="142"/>
      <c r="FUG445" s="142"/>
      <c r="FUH445" s="142"/>
      <c r="FUI445" s="142"/>
      <c r="FUJ445" s="142"/>
      <c r="FUK445" s="142"/>
      <c r="FUL445" s="142"/>
      <c r="FUM445" s="142"/>
      <c r="FUN445" s="142"/>
      <c r="FUO445" s="142"/>
      <c r="FUP445" s="142"/>
      <c r="FUQ445" s="142"/>
      <c r="FUR445" s="142"/>
      <c r="FUS445" s="142"/>
      <c r="FUT445" s="142"/>
      <c r="FUU445" s="142"/>
      <c r="FUV445" s="142"/>
      <c r="FUW445" s="142"/>
      <c r="FUX445" s="142"/>
      <c r="FUY445" s="142"/>
      <c r="FUZ445" s="142"/>
      <c r="FVA445" s="142"/>
      <c r="FVB445" s="142"/>
      <c r="FVC445" s="142"/>
      <c r="FVD445" s="142"/>
      <c r="FVE445" s="142"/>
      <c r="FVF445" s="142"/>
      <c r="FVG445" s="142"/>
      <c r="FVH445" s="142"/>
      <c r="FVI445" s="142"/>
      <c r="FVJ445" s="142"/>
      <c r="FVK445" s="142"/>
      <c r="FVL445" s="142"/>
      <c r="FVM445" s="142"/>
      <c r="FVN445" s="142"/>
      <c r="FVO445" s="142"/>
      <c r="FVP445" s="142"/>
      <c r="FVQ445" s="142"/>
      <c r="FVR445" s="142"/>
      <c r="FVS445" s="142"/>
      <c r="FVT445" s="142"/>
      <c r="FVU445" s="142"/>
      <c r="FVV445" s="142"/>
      <c r="FVW445" s="142"/>
      <c r="FVX445" s="142"/>
      <c r="FVY445" s="142"/>
      <c r="FVZ445" s="142"/>
      <c r="FWA445" s="142"/>
      <c r="FWB445" s="142"/>
      <c r="FWC445" s="142"/>
      <c r="FWD445" s="142"/>
      <c r="FWE445" s="142"/>
      <c r="FWF445" s="142"/>
      <c r="FWG445" s="142"/>
      <c r="FWH445" s="142"/>
      <c r="FWI445" s="142"/>
      <c r="FWJ445" s="142"/>
      <c r="FWK445" s="142"/>
      <c r="FWL445" s="142"/>
      <c r="FWM445" s="142"/>
      <c r="FWN445" s="142"/>
      <c r="FWO445" s="142"/>
      <c r="FWP445" s="142"/>
      <c r="FWQ445" s="142"/>
      <c r="FWR445" s="142"/>
      <c r="FWS445" s="142"/>
      <c r="FWT445" s="142"/>
      <c r="FWU445" s="142"/>
      <c r="FWV445" s="142"/>
      <c r="FWW445" s="142"/>
      <c r="FWX445" s="142"/>
      <c r="FWY445" s="142"/>
      <c r="FWZ445" s="142"/>
      <c r="FXA445" s="142"/>
      <c r="FXB445" s="142"/>
      <c r="FXC445" s="142"/>
      <c r="FXD445" s="142"/>
      <c r="FXE445" s="142"/>
      <c r="FXF445" s="142"/>
      <c r="FXG445" s="142"/>
      <c r="FXH445" s="142"/>
      <c r="FXI445" s="142"/>
      <c r="FXJ445" s="142"/>
      <c r="FXK445" s="142"/>
      <c r="FXL445" s="142"/>
      <c r="FXM445" s="142"/>
      <c r="FXN445" s="142"/>
      <c r="FXO445" s="142"/>
      <c r="FXP445" s="142"/>
      <c r="FXQ445" s="142"/>
      <c r="FXR445" s="142"/>
      <c r="FXS445" s="142"/>
      <c r="FXT445" s="142"/>
      <c r="FXU445" s="142"/>
      <c r="FXV445" s="142"/>
      <c r="FXW445" s="142"/>
      <c r="FXX445" s="142"/>
      <c r="FXY445" s="142"/>
      <c r="FXZ445" s="142"/>
      <c r="FYA445" s="142"/>
      <c r="FYB445" s="142"/>
      <c r="FYC445" s="142"/>
      <c r="FYD445" s="142"/>
      <c r="FYE445" s="142"/>
      <c r="FYF445" s="142"/>
      <c r="FYG445" s="142"/>
      <c r="FYH445" s="142"/>
      <c r="FYI445" s="142"/>
      <c r="FYJ445" s="142"/>
      <c r="FYK445" s="142"/>
      <c r="FYL445" s="142"/>
      <c r="FYM445" s="142"/>
      <c r="FYN445" s="142"/>
      <c r="FYO445" s="142"/>
      <c r="FYP445" s="142"/>
      <c r="FYQ445" s="142"/>
      <c r="FYR445" s="142"/>
      <c r="FYS445" s="142"/>
      <c r="FYT445" s="142"/>
      <c r="FYU445" s="142"/>
      <c r="FYV445" s="142"/>
      <c r="FYW445" s="142"/>
      <c r="FYX445" s="142"/>
      <c r="FYY445" s="142"/>
      <c r="FYZ445" s="142"/>
      <c r="FZA445" s="142"/>
      <c r="FZB445" s="142"/>
      <c r="FZC445" s="142"/>
      <c r="FZD445" s="142"/>
      <c r="FZE445" s="142"/>
      <c r="FZF445" s="142"/>
      <c r="FZG445" s="142"/>
      <c r="FZH445" s="142"/>
      <c r="FZI445" s="142"/>
      <c r="FZJ445" s="142"/>
      <c r="FZK445" s="142"/>
      <c r="FZL445" s="142"/>
      <c r="FZM445" s="142"/>
      <c r="FZN445" s="142"/>
      <c r="FZO445" s="142"/>
      <c r="FZP445" s="142"/>
      <c r="FZQ445" s="142"/>
      <c r="FZR445" s="142"/>
      <c r="FZS445" s="142"/>
      <c r="FZT445" s="142"/>
      <c r="FZU445" s="142"/>
      <c r="FZV445" s="142"/>
      <c r="FZW445" s="142"/>
      <c r="FZX445" s="142"/>
      <c r="FZY445" s="142"/>
      <c r="FZZ445" s="142"/>
      <c r="GAA445" s="142"/>
      <c r="GAB445" s="142"/>
      <c r="GAC445" s="142"/>
      <c r="GAD445" s="142"/>
      <c r="GAE445" s="142"/>
      <c r="GAF445" s="142"/>
      <c r="GAG445" s="142"/>
      <c r="GAH445" s="142"/>
      <c r="GAI445" s="142"/>
      <c r="GAJ445" s="142"/>
      <c r="GAK445" s="142"/>
      <c r="GAL445" s="142"/>
      <c r="GAM445" s="142"/>
      <c r="GAN445" s="142"/>
      <c r="GAO445" s="142"/>
      <c r="GAP445" s="142"/>
      <c r="GAQ445" s="142"/>
      <c r="GAR445" s="142"/>
      <c r="GAS445" s="142"/>
      <c r="GAT445" s="142"/>
      <c r="GAU445" s="142"/>
      <c r="GAV445" s="142"/>
      <c r="GAW445" s="142"/>
      <c r="GAX445" s="142"/>
      <c r="GAY445" s="142"/>
      <c r="GAZ445" s="142"/>
      <c r="GBA445" s="142"/>
      <c r="GBB445" s="142"/>
      <c r="GBC445" s="142"/>
      <c r="GBD445" s="142"/>
      <c r="GBE445" s="142"/>
      <c r="GBF445" s="142"/>
      <c r="GBG445" s="142"/>
      <c r="GBH445" s="142"/>
      <c r="GBI445" s="142"/>
      <c r="GBJ445" s="142"/>
      <c r="GBK445" s="142"/>
      <c r="GBL445" s="142"/>
      <c r="GBM445" s="142"/>
      <c r="GBN445" s="142"/>
      <c r="GBO445" s="142"/>
      <c r="GBP445" s="142"/>
      <c r="GBQ445" s="142"/>
      <c r="GBR445" s="142"/>
      <c r="GBS445" s="142"/>
      <c r="GBT445" s="142"/>
      <c r="GBU445" s="142"/>
      <c r="GBV445" s="142"/>
      <c r="GBW445" s="142"/>
      <c r="GBX445" s="142"/>
      <c r="GBY445" s="142"/>
      <c r="GBZ445" s="142"/>
      <c r="GCA445" s="142"/>
      <c r="GCB445" s="142"/>
      <c r="GCC445" s="142"/>
      <c r="GCD445" s="142"/>
      <c r="GCE445" s="142"/>
      <c r="GCF445" s="142"/>
      <c r="GCG445" s="142"/>
      <c r="GCH445" s="142"/>
      <c r="GCI445" s="142"/>
      <c r="GCJ445" s="142"/>
      <c r="GCK445" s="142"/>
      <c r="GCL445" s="142"/>
      <c r="GCM445" s="142"/>
      <c r="GCN445" s="142"/>
      <c r="GCO445" s="142"/>
      <c r="GCP445" s="142"/>
      <c r="GCQ445" s="142"/>
      <c r="GCR445" s="142"/>
      <c r="GCS445" s="142"/>
      <c r="GCT445" s="142"/>
      <c r="GCU445" s="142"/>
      <c r="GCV445" s="142"/>
      <c r="GCW445" s="142"/>
      <c r="GCX445" s="142"/>
      <c r="GCY445" s="142"/>
      <c r="GCZ445" s="142"/>
      <c r="GDA445" s="142"/>
      <c r="GDB445" s="142"/>
      <c r="GDC445" s="142"/>
      <c r="GDD445" s="142"/>
      <c r="GDE445" s="142"/>
      <c r="GDF445" s="142"/>
      <c r="GDG445" s="142"/>
      <c r="GDH445" s="142"/>
      <c r="GDI445" s="142"/>
      <c r="GDJ445" s="142"/>
      <c r="GDK445" s="142"/>
      <c r="GDL445" s="142"/>
      <c r="GDM445" s="142"/>
      <c r="GDN445" s="142"/>
      <c r="GDO445" s="142"/>
      <c r="GDP445" s="142"/>
      <c r="GDQ445" s="142"/>
      <c r="GDR445" s="142"/>
      <c r="GDS445" s="142"/>
      <c r="GDT445" s="142"/>
      <c r="GDU445" s="142"/>
      <c r="GDV445" s="142"/>
      <c r="GDW445" s="142"/>
      <c r="GDX445" s="142"/>
      <c r="GDY445" s="142"/>
      <c r="GDZ445" s="142"/>
      <c r="GEA445" s="142"/>
      <c r="GEB445" s="142"/>
      <c r="GEC445" s="142"/>
      <c r="GED445" s="142"/>
      <c r="GEE445" s="142"/>
      <c r="GEF445" s="142"/>
      <c r="GEG445" s="142"/>
      <c r="GEH445" s="142"/>
      <c r="GEI445" s="142"/>
      <c r="GEJ445" s="142"/>
      <c r="GEK445" s="142"/>
      <c r="GEL445" s="142"/>
      <c r="GEM445" s="142"/>
      <c r="GEN445" s="142"/>
      <c r="GEO445" s="142"/>
      <c r="GEP445" s="142"/>
      <c r="GEQ445" s="142"/>
      <c r="GER445" s="142"/>
      <c r="GES445" s="142"/>
      <c r="GET445" s="142"/>
      <c r="GEU445" s="142"/>
      <c r="GEV445" s="142"/>
      <c r="GEW445" s="142"/>
      <c r="GEX445" s="142"/>
      <c r="GEY445" s="142"/>
      <c r="GEZ445" s="142"/>
      <c r="GFA445" s="142"/>
      <c r="GFB445" s="142"/>
      <c r="GFC445" s="142"/>
      <c r="GFD445" s="142"/>
      <c r="GFE445" s="142"/>
      <c r="GFF445" s="142"/>
      <c r="GFG445" s="142"/>
      <c r="GFH445" s="142"/>
      <c r="GFI445" s="142"/>
      <c r="GFJ445" s="142"/>
      <c r="GFK445" s="142"/>
      <c r="GFL445" s="142"/>
      <c r="GFM445" s="142"/>
      <c r="GFN445" s="142"/>
      <c r="GFO445" s="142"/>
      <c r="GFP445" s="142"/>
      <c r="GFQ445" s="142"/>
      <c r="GFR445" s="142"/>
      <c r="GFS445" s="142"/>
      <c r="GFT445" s="142"/>
      <c r="GFU445" s="142"/>
      <c r="GFV445" s="142"/>
      <c r="GFW445" s="142"/>
      <c r="GFX445" s="142"/>
      <c r="GFY445" s="142"/>
      <c r="GFZ445" s="142"/>
      <c r="GGA445" s="142"/>
      <c r="GGB445" s="142"/>
      <c r="GGC445" s="142"/>
      <c r="GGD445" s="142"/>
      <c r="GGE445" s="142"/>
      <c r="GGF445" s="142"/>
      <c r="GGG445" s="142"/>
      <c r="GGH445" s="142"/>
      <c r="GGI445" s="142"/>
      <c r="GGJ445" s="142"/>
      <c r="GGK445" s="142"/>
      <c r="GGL445" s="142"/>
      <c r="GGM445" s="142"/>
      <c r="GGN445" s="142"/>
      <c r="GGO445" s="142"/>
      <c r="GGP445" s="142"/>
      <c r="GGQ445" s="142"/>
      <c r="GGR445" s="142"/>
      <c r="GGS445" s="142"/>
      <c r="GGT445" s="142"/>
      <c r="GGU445" s="142"/>
      <c r="GGV445" s="142"/>
      <c r="GGW445" s="142"/>
      <c r="GGX445" s="142"/>
      <c r="GGY445" s="142"/>
      <c r="GGZ445" s="142"/>
      <c r="GHA445" s="142"/>
      <c r="GHB445" s="142"/>
      <c r="GHC445" s="142"/>
      <c r="GHD445" s="142"/>
      <c r="GHE445" s="142"/>
      <c r="GHF445" s="142"/>
      <c r="GHG445" s="142"/>
      <c r="GHH445" s="142"/>
      <c r="GHI445" s="142"/>
      <c r="GHJ445" s="142"/>
      <c r="GHK445" s="142"/>
      <c r="GHL445" s="142"/>
      <c r="GHM445" s="142"/>
      <c r="GHN445" s="142"/>
      <c r="GHO445" s="142"/>
      <c r="GHP445" s="142"/>
      <c r="GHQ445" s="142"/>
      <c r="GHR445" s="142"/>
      <c r="GHS445" s="142"/>
      <c r="GHT445" s="142"/>
      <c r="GHU445" s="142"/>
      <c r="GHV445" s="142"/>
      <c r="GHW445" s="142"/>
      <c r="GHX445" s="142"/>
      <c r="GHY445" s="142"/>
      <c r="GHZ445" s="142"/>
      <c r="GIA445" s="142"/>
      <c r="GIB445" s="142"/>
      <c r="GIC445" s="142"/>
      <c r="GID445" s="142"/>
      <c r="GIE445" s="142"/>
      <c r="GIF445" s="142"/>
      <c r="GIG445" s="142"/>
      <c r="GIH445" s="142"/>
      <c r="GII445" s="142"/>
      <c r="GIJ445" s="142"/>
      <c r="GIK445" s="142"/>
      <c r="GIL445" s="142"/>
      <c r="GIM445" s="142"/>
      <c r="GIN445" s="142"/>
      <c r="GIO445" s="142"/>
      <c r="GIP445" s="142"/>
      <c r="GIQ445" s="142"/>
      <c r="GIR445" s="142"/>
      <c r="GIS445" s="142"/>
      <c r="GIT445" s="142"/>
      <c r="GIU445" s="142"/>
      <c r="GIV445" s="142"/>
      <c r="GIW445" s="142"/>
      <c r="GIX445" s="142"/>
      <c r="GIY445" s="142"/>
      <c r="GIZ445" s="142"/>
      <c r="GJA445" s="142"/>
      <c r="GJB445" s="142"/>
      <c r="GJC445" s="142"/>
      <c r="GJD445" s="142"/>
      <c r="GJE445" s="142"/>
      <c r="GJF445" s="142"/>
      <c r="GJG445" s="142"/>
      <c r="GJH445" s="142"/>
      <c r="GJI445" s="142"/>
      <c r="GJJ445" s="142"/>
      <c r="GJK445" s="142"/>
      <c r="GJL445" s="142"/>
      <c r="GJM445" s="142"/>
      <c r="GJN445" s="142"/>
      <c r="GJO445" s="142"/>
      <c r="GJP445" s="142"/>
      <c r="GJQ445" s="142"/>
      <c r="GJR445" s="142"/>
      <c r="GJS445" s="142"/>
      <c r="GJT445" s="142"/>
      <c r="GJU445" s="142"/>
      <c r="GJV445" s="142"/>
      <c r="GJW445" s="142"/>
      <c r="GJX445" s="142"/>
      <c r="GJY445" s="142"/>
      <c r="GJZ445" s="142"/>
      <c r="GKA445" s="142"/>
      <c r="GKB445" s="142"/>
      <c r="GKC445" s="142"/>
      <c r="GKD445" s="142"/>
      <c r="GKE445" s="142"/>
      <c r="GKF445" s="142"/>
      <c r="GKG445" s="142"/>
      <c r="GKH445" s="142"/>
      <c r="GKI445" s="142"/>
      <c r="GKJ445" s="142"/>
      <c r="GKK445" s="142"/>
      <c r="GKL445" s="142"/>
      <c r="GKM445" s="142"/>
      <c r="GKN445" s="142"/>
      <c r="GKO445" s="142"/>
      <c r="GKP445" s="142"/>
      <c r="GKQ445" s="142"/>
      <c r="GKR445" s="142"/>
      <c r="GKS445" s="142"/>
      <c r="GKT445" s="142"/>
      <c r="GKU445" s="142"/>
      <c r="GKV445" s="142"/>
      <c r="GKW445" s="142"/>
      <c r="GKX445" s="142"/>
      <c r="GKY445" s="142"/>
      <c r="GKZ445" s="142"/>
      <c r="GLA445" s="142"/>
      <c r="GLB445" s="142"/>
      <c r="GLC445" s="142"/>
      <c r="GLD445" s="142"/>
      <c r="GLE445" s="142"/>
      <c r="GLF445" s="142"/>
      <c r="GLG445" s="142"/>
      <c r="GLH445" s="142"/>
      <c r="GLI445" s="142"/>
      <c r="GLJ445" s="142"/>
      <c r="GLK445" s="142"/>
      <c r="GLL445" s="142"/>
      <c r="GLM445" s="142"/>
      <c r="GLN445" s="142"/>
      <c r="GLO445" s="142"/>
      <c r="GLP445" s="142"/>
      <c r="GLQ445" s="142"/>
      <c r="GLR445" s="142"/>
      <c r="GLS445" s="142"/>
      <c r="GLT445" s="142"/>
      <c r="GLU445" s="142"/>
      <c r="GLV445" s="142"/>
      <c r="GLW445" s="142"/>
      <c r="GLX445" s="142"/>
      <c r="GLY445" s="142"/>
      <c r="GLZ445" s="142"/>
      <c r="GMA445" s="142"/>
      <c r="GMB445" s="142"/>
      <c r="GMC445" s="142"/>
      <c r="GMD445" s="142"/>
      <c r="GME445" s="142"/>
      <c r="GMF445" s="142"/>
      <c r="GMG445" s="142"/>
      <c r="GMH445" s="142"/>
      <c r="GMI445" s="142"/>
      <c r="GMJ445" s="142"/>
      <c r="GMK445" s="142"/>
      <c r="GML445" s="142"/>
      <c r="GMM445" s="142"/>
      <c r="GMN445" s="142"/>
      <c r="GMO445" s="142"/>
      <c r="GMP445" s="142"/>
      <c r="GMQ445" s="142"/>
      <c r="GMR445" s="142"/>
      <c r="GMS445" s="142"/>
      <c r="GMT445" s="142"/>
      <c r="GMU445" s="142"/>
      <c r="GMV445" s="142"/>
      <c r="GMW445" s="142"/>
      <c r="GMX445" s="142"/>
      <c r="GMY445" s="142"/>
      <c r="GMZ445" s="142"/>
      <c r="GNA445" s="142"/>
      <c r="GNB445" s="142"/>
      <c r="GNC445" s="142"/>
      <c r="GND445" s="142"/>
      <c r="GNE445" s="142"/>
      <c r="GNF445" s="142"/>
      <c r="GNG445" s="142"/>
      <c r="GNH445" s="142"/>
      <c r="GNI445" s="142"/>
      <c r="GNJ445" s="142"/>
      <c r="GNK445" s="142"/>
      <c r="GNL445" s="142"/>
      <c r="GNM445" s="142"/>
      <c r="GNN445" s="142"/>
      <c r="GNO445" s="142"/>
      <c r="GNP445" s="142"/>
      <c r="GNQ445" s="142"/>
      <c r="GNR445" s="142"/>
      <c r="GNS445" s="142"/>
      <c r="GNT445" s="142"/>
      <c r="GNU445" s="142"/>
      <c r="GNV445" s="142"/>
      <c r="GNW445" s="142"/>
      <c r="GNX445" s="142"/>
      <c r="GNY445" s="142"/>
      <c r="GNZ445" s="142"/>
      <c r="GOA445" s="142"/>
      <c r="GOB445" s="142"/>
      <c r="GOC445" s="142"/>
      <c r="GOD445" s="142"/>
      <c r="GOE445" s="142"/>
      <c r="GOF445" s="142"/>
      <c r="GOG445" s="142"/>
      <c r="GOH445" s="142"/>
      <c r="GOI445" s="142"/>
      <c r="GOJ445" s="142"/>
      <c r="GOK445" s="142"/>
      <c r="GOL445" s="142"/>
      <c r="GOM445" s="142"/>
      <c r="GON445" s="142"/>
      <c r="GOO445" s="142"/>
      <c r="GOP445" s="142"/>
      <c r="GOQ445" s="142"/>
      <c r="GOR445" s="142"/>
      <c r="GOS445" s="142"/>
      <c r="GOT445" s="142"/>
      <c r="GOU445" s="142"/>
      <c r="GOV445" s="142"/>
      <c r="GOW445" s="142"/>
      <c r="GOX445" s="142"/>
      <c r="GOY445" s="142"/>
      <c r="GOZ445" s="142"/>
      <c r="GPA445" s="142"/>
      <c r="GPB445" s="142"/>
      <c r="GPC445" s="142"/>
      <c r="GPD445" s="142"/>
      <c r="GPE445" s="142"/>
      <c r="GPF445" s="142"/>
      <c r="GPG445" s="142"/>
      <c r="GPH445" s="142"/>
      <c r="GPI445" s="142"/>
      <c r="GPJ445" s="142"/>
      <c r="GPK445" s="142"/>
      <c r="GPL445" s="142"/>
      <c r="GPM445" s="142"/>
      <c r="GPN445" s="142"/>
      <c r="GPO445" s="142"/>
      <c r="GPP445" s="142"/>
      <c r="GPQ445" s="142"/>
      <c r="GPR445" s="142"/>
      <c r="GPS445" s="142"/>
      <c r="GPT445" s="142"/>
      <c r="GPU445" s="142"/>
      <c r="GPV445" s="142"/>
      <c r="GPW445" s="142"/>
      <c r="GPX445" s="142"/>
      <c r="GPY445" s="142"/>
      <c r="GPZ445" s="142"/>
      <c r="GQA445" s="142"/>
      <c r="GQB445" s="142"/>
      <c r="GQC445" s="142"/>
      <c r="GQD445" s="142"/>
      <c r="GQE445" s="142"/>
      <c r="GQF445" s="142"/>
      <c r="GQG445" s="142"/>
      <c r="GQH445" s="142"/>
      <c r="GQI445" s="142"/>
      <c r="GQJ445" s="142"/>
      <c r="GQK445" s="142"/>
      <c r="GQL445" s="142"/>
      <c r="GQM445" s="142"/>
      <c r="GQN445" s="142"/>
      <c r="GQO445" s="142"/>
      <c r="GQP445" s="142"/>
      <c r="GQQ445" s="142"/>
      <c r="GQR445" s="142"/>
      <c r="GQS445" s="142"/>
      <c r="GQT445" s="142"/>
      <c r="GQU445" s="142"/>
      <c r="GQV445" s="142"/>
      <c r="GQW445" s="142"/>
      <c r="GQX445" s="142"/>
      <c r="GQY445" s="142"/>
      <c r="GQZ445" s="142"/>
      <c r="GRA445" s="142"/>
      <c r="GRB445" s="142"/>
      <c r="GRC445" s="142"/>
      <c r="GRD445" s="142"/>
      <c r="GRE445" s="142"/>
      <c r="GRF445" s="142"/>
      <c r="GRG445" s="142"/>
      <c r="GRH445" s="142"/>
      <c r="GRI445" s="142"/>
      <c r="GRJ445" s="142"/>
      <c r="GRK445" s="142"/>
      <c r="GRL445" s="142"/>
      <c r="GRM445" s="142"/>
      <c r="GRN445" s="142"/>
      <c r="GRO445" s="142"/>
      <c r="GRP445" s="142"/>
      <c r="GRQ445" s="142"/>
      <c r="GRR445" s="142"/>
      <c r="GRS445" s="142"/>
      <c r="GRT445" s="142"/>
      <c r="GRU445" s="142"/>
      <c r="GRV445" s="142"/>
      <c r="GRW445" s="142"/>
      <c r="GRX445" s="142"/>
      <c r="GRY445" s="142"/>
      <c r="GRZ445" s="142"/>
      <c r="GSA445" s="142"/>
      <c r="GSB445" s="142"/>
      <c r="GSC445" s="142"/>
      <c r="GSD445" s="142"/>
      <c r="GSE445" s="142"/>
      <c r="GSF445" s="142"/>
      <c r="GSG445" s="142"/>
      <c r="GSH445" s="142"/>
      <c r="GSI445" s="142"/>
      <c r="GSJ445" s="142"/>
      <c r="GSK445" s="142"/>
      <c r="GSL445" s="142"/>
      <c r="GSM445" s="142"/>
      <c r="GSN445" s="142"/>
      <c r="GSO445" s="142"/>
      <c r="GSP445" s="142"/>
      <c r="GSQ445" s="142"/>
      <c r="GSR445" s="142"/>
      <c r="GSS445" s="142"/>
      <c r="GST445" s="142"/>
      <c r="GSU445" s="142"/>
      <c r="GSV445" s="142"/>
      <c r="GSW445" s="142"/>
      <c r="GSX445" s="142"/>
      <c r="GSY445" s="142"/>
      <c r="GSZ445" s="142"/>
      <c r="GTA445" s="142"/>
      <c r="GTB445" s="142"/>
      <c r="GTC445" s="142"/>
      <c r="GTD445" s="142"/>
      <c r="GTE445" s="142"/>
      <c r="GTF445" s="142"/>
      <c r="GTG445" s="142"/>
      <c r="GTH445" s="142"/>
      <c r="GTI445" s="142"/>
      <c r="GTJ445" s="142"/>
      <c r="GTK445" s="142"/>
      <c r="GTL445" s="142"/>
      <c r="GTM445" s="142"/>
      <c r="GTN445" s="142"/>
      <c r="GTO445" s="142"/>
      <c r="GTP445" s="142"/>
      <c r="GTQ445" s="142"/>
      <c r="GTR445" s="142"/>
      <c r="GTS445" s="142"/>
      <c r="GTT445" s="142"/>
      <c r="GTU445" s="142"/>
      <c r="GTV445" s="142"/>
      <c r="GTW445" s="142"/>
      <c r="GTX445" s="142"/>
      <c r="GTY445" s="142"/>
      <c r="GTZ445" s="142"/>
      <c r="GUA445" s="142"/>
      <c r="GUB445" s="142"/>
      <c r="GUC445" s="142"/>
      <c r="GUD445" s="142"/>
      <c r="GUE445" s="142"/>
      <c r="GUF445" s="142"/>
      <c r="GUG445" s="142"/>
      <c r="GUH445" s="142"/>
      <c r="GUI445" s="142"/>
      <c r="GUJ445" s="142"/>
      <c r="GUK445" s="142"/>
      <c r="GUL445" s="142"/>
      <c r="GUM445" s="142"/>
      <c r="GUN445" s="142"/>
      <c r="GUO445" s="142"/>
      <c r="GUP445" s="142"/>
      <c r="GUQ445" s="142"/>
      <c r="GUR445" s="142"/>
      <c r="GUS445" s="142"/>
      <c r="GUT445" s="142"/>
      <c r="GUU445" s="142"/>
      <c r="GUV445" s="142"/>
      <c r="GUW445" s="142"/>
      <c r="GUX445" s="142"/>
      <c r="GUY445" s="142"/>
      <c r="GUZ445" s="142"/>
      <c r="GVA445" s="142"/>
      <c r="GVB445" s="142"/>
      <c r="GVC445" s="142"/>
      <c r="GVD445" s="142"/>
      <c r="GVE445" s="142"/>
      <c r="GVF445" s="142"/>
      <c r="GVG445" s="142"/>
      <c r="GVH445" s="142"/>
      <c r="GVI445" s="142"/>
      <c r="GVJ445" s="142"/>
      <c r="GVK445" s="142"/>
      <c r="GVL445" s="142"/>
      <c r="GVM445" s="142"/>
      <c r="GVN445" s="142"/>
      <c r="GVO445" s="142"/>
      <c r="GVP445" s="142"/>
      <c r="GVQ445" s="142"/>
      <c r="GVR445" s="142"/>
      <c r="GVS445" s="142"/>
      <c r="GVT445" s="142"/>
      <c r="GVU445" s="142"/>
      <c r="GVV445" s="142"/>
      <c r="GVW445" s="142"/>
      <c r="GVX445" s="142"/>
      <c r="GVY445" s="142"/>
      <c r="GVZ445" s="142"/>
      <c r="GWA445" s="142"/>
      <c r="GWB445" s="142"/>
      <c r="GWC445" s="142"/>
      <c r="GWD445" s="142"/>
      <c r="GWE445" s="142"/>
      <c r="GWF445" s="142"/>
      <c r="GWG445" s="142"/>
      <c r="GWH445" s="142"/>
      <c r="GWI445" s="142"/>
      <c r="GWJ445" s="142"/>
      <c r="GWK445" s="142"/>
      <c r="GWL445" s="142"/>
      <c r="GWM445" s="142"/>
      <c r="GWN445" s="142"/>
      <c r="GWO445" s="142"/>
      <c r="GWP445" s="142"/>
      <c r="GWQ445" s="142"/>
      <c r="GWR445" s="142"/>
      <c r="GWS445" s="142"/>
      <c r="GWT445" s="142"/>
      <c r="GWU445" s="142"/>
      <c r="GWV445" s="142"/>
      <c r="GWW445" s="142"/>
      <c r="GWX445" s="142"/>
      <c r="GWY445" s="142"/>
      <c r="GWZ445" s="142"/>
      <c r="GXA445" s="142"/>
      <c r="GXB445" s="142"/>
      <c r="GXC445" s="142"/>
      <c r="GXD445" s="142"/>
      <c r="GXE445" s="142"/>
      <c r="GXF445" s="142"/>
      <c r="GXG445" s="142"/>
      <c r="GXH445" s="142"/>
      <c r="GXI445" s="142"/>
      <c r="GXJ445" s="142"/>
      <c r="GXK445" s="142"/>
      <c r="GXL445" s="142"/>
      <c r="GXM445" s="142"/>
      <c r="GXN445" s="142"/>
      <c r="GXO445" s="142"/>
      <c r="GXP445" s="142"/>
      <c r="GXQ445" s="142"/>
      <c r="GXR445" s="142"/>
      <c r="GXS445" s="142"/>
      <c r="GXT445" s="142"/>
      <c r="GXU445" s="142"/>
      <c r="GXV445" s="142"/>
      <c r="GXW445" s="142"/>
      <c r="GXX445" s="142"/>
      <c r="GXY445" s="142"/>
      <c r="GXZ445" s="142"/>
      <c r="GYA445" s="142"/>
      <c r="GYB445" s="142"/>
      <c r="GYC445" s="142"/>
      <c r="GYD445" s="142"/>
      <c r="GYE445" s="142"/>
      <c r="GYF445" s="142"/>
      <c r="GYG445" s="142"/>
      <c r="GYH445" s="142"/>
      <c r="GYI445" s="142"/>
      <c r="GYJ445" s="142"/>
      <c r="GYK445" s="142"/>
      <c r="GYL445" s="142"/>
      <c r="GYM445" s="142"/>
      <c r="GYN445" s="142"/>
      <c r="GYO445" s="142"/>
      <c r="GYP445" s="142"/>
      <c r="GYQ445" s="142"/>
      <c r="GYR445" s="142"/>
      <c r="GYS445" s="142"/>
      <c r="GYT445" s="142"/>
      <c r="GYU445" s="142"/>
      <c r="GYV445" s="142"/>
      <c r="GYW445" s="142"/>
      <c r="GYX445" s="142"/>
      <c r="GYY445" s="142"/>
      <c r="GYZ445" s="142"/>
      <c r="GZA445" s="142"/>
      <c r="GZB445" s="142"/>
      <c r="GZC445" s="142"/>
      <c r="GZD445" s="142"/>
      <c r="GZE445" s="142"/>
      <c r="GZF445" s="142"/>
      <c r="GZG445" s="142"/>
      <c r="GZH445" s="142"/>
      <c r="GZI445" s="142"/>
      <c r="GZJ445" s="142"/>
      <c r="GZK445" s="142"/>
      <c r="GZL445" s="142"/>
      <c r="GZM445" s="142"/>
      <c r="GZN445" s="142"/>
      <c r="GZO445" s="142"/>
      <c r="GZP445" s="142"/>
      <c r="GZQ445" s="142"/>
      <c r="GZR445" s="142"/>
      <c r="GZS445" s="142"/>
      <c r="GZT445" s="142"/>
      <c r="GZU445" s="142"/>
      <c r="GZV445" s="142"/>
      <c r="GZW445" s="142"/>
      <c r="GZX445" s="142"/>
      <c r="GZY445" s="142"/>
      <c r="GZZ445" s="142"/>
      <c r="HAA445" s="142"/>
      <c r="HAB445" s="142"/>
      <c r="HAC445" s="142"/>
      <c r="HAD445" s="142"/>
      <c r="HAE445" s="142"/>
      <c r="HAF445" s="142"/>
      <c r="HAG445" s="142"/>
      <c r="HAH445" s="142"/>
      <c r="HAI445" s="142"/>
      <c r="HAJ445" s="142"/>
      <c r="HAK445" s="142"/>
      <c r="HAL445" s="142"/>
      <c r="HAM445" s="142"/>
      <c r="HAN445" s="142"/>
      <c r="HAO445" s="142"/>
      <c r="HAP445" s="142"/>
      <c r="HAQ445" s="142"/>
      <c r="HAR445" s="142"/>
      <c r="HAS445" s="142"/>
      <c r="HAT445" s="142"/>
      <c r="HAU445" s="142"/>
      <c r="HAV445" s="142"/>
      <c r="HAW445" s="142"/>
      <c r="HAX445" s="142"/>
      <c r="HAY445" s="142"/>
      <c r="HAZ445" s="142"/>
      <c r="HBA445" s="142"/>
      <c r="HBB445" s="142"/>
      <c r="HBC445" s="142"/>
      <c r="HBD445" s="142"/>
      <c r="HBE445" s="142"/>
      <c r="HBF445" s="142"/>
      <c r="HBG445" s="142"/>
      <c r="HBH445" s="142"/>
      <c r="HBI445" s="142"/>
      <c r="HBJ445" s="142"/>
      <c r="HBK445" s="142"/>
      <c r="HBL445" s="142"/>
      <c r="HBM445" s="142"/>
      <c r="HBN445" s="142"/>
      <c r="HBO445" s="142"/>
      <c r="HBP445" s="142"/>
      <c r="HBQ445" s="142"/>
      <c r="HBR445" s="142"/>
      <c r="HBS445" s="142"/>
      <c r="HBT445" s="142"/>
      <c r="HBU445" s="142"/>
      <c r="HBV445" s="142"/>
      <c r="HBW445" s="142"/>
      <c r="HBX445" s="142"/>
      <c r="HBY445" s="142"/>
      <c r="HBZ445" s="142"/>
      <c r="HCA445" s="142"/>
      <c r="HCB445" s="142"/>
      <c r="HCC445" s="142"/>
      <c r="HCD445" s="142"/>
      <c r="HCE445" s="142"/>
      <c r="HCF445" s="142"/>
      <c r="HCG445" s="142"/>
      <c r="HCH445" s="142"/>
      <c r="HCI445" s="142"/>
      <c r="HCJ445" s="142"/>
      <c r="HCK445" s="142"/>
      <c r="HCL445" s="142"/>
      <c r="HCM445" s="142"/>
      <c r="HCN445" s="142"/>
      <c r="HCO445" s="142"/>
      <c r="HCP445" s="142"/>
      <c r="HCQ445" s="142"/>
      <c r="HCR445" s="142"/>
      <c r="HCS445" s="142"/>
      <c r="HCT445" s="142"/>
      <c r="HCU445" s="142"/>
      <c r="HCV445" s="142"/>
      <c r="HCW445" s="142"/>
      <c r="HCX445" s="142"/>
      <c r="HCY445" s="142"/>
      <c r="HCZ445" s="142"/>
      <c r="HDA445" s="142"/>
      <c r="HDB445" s="142"/>
      <c r="HDC445" s="142"/>
      <c r="HDD445" s="142"/>
      <c r="HDE445" s="142"/>
      <c r="HDF445" s="142"/>
      <c r="HDG445" s="142"/>
      <c r="HDH445" s="142"/>
      <c r="HDI445" s="142"/>
      <c r="HDJ445" s="142"/>
      <c r="HDK445" s="142"/>
      <c r="HDL445" s="142"/>
      <c r="HDM445" s="142"/>
      <c r="HDN445" s="142"/>
      <c r="HDO445" s="142"/>
      <c r="HDP445" s="142"/>
      <c r="HDQ445" s="142"/>
      <c r="HDR445" s="142"/>
      <c r="HDS445" s="142"/>
      <c r="HDT445" s="142"/>
      <c r="HDU445" s="142"/>
      <c r="HDV445" s="142"/>
      <c r="HDW445" s="142"/>
      <c r="HDX445" s="142"/>
      <c r="HDY445" s="142"/>
      <c r="HDZ445" s="142"/>
      <c r="HEA445" s="142"/>
      <c r="HEB445" s="142"/>
      <c r="HEC445" s="142"/>
      <c r="HED445" s="142"/>
      <c r="HEE445" s="142"/>
      <c r="HEF445" s="142"/>
      <c r="HEG445" s="142"/>
      <c r="HEH445" s="142"/>
      <c r="HEI445" s="142"/>
      <c r="HEJ445" s="142"/>
      <c r="HEK445" s="142"/>
      <c r="HEL445" s="142"/>
      <c r="HEM445" s="142"/>
      <c r="HEN445" s="142"/>
      <c r="HEO445" s="142"/>
      <c r="HEP445" s="142"/>
      <c r="HEQ445" s="142"/>
      <c r="HER445" s="142"/>
      <c r="HES445" s="142"/>
      <c r="HET445" s="142"/>
      <c r="HEU445" s="142"/>
      <c r="HEV445" s="142"/>
      <c r="HEW445" s="142"/>
      <c r="HEX445" s="142"/>
      <c r="HEY445" s="142"/>
      <c r="HEZ445" s="142"/>
      <c r="HFA445" s="142"/>
      <c r="HFB445" s="142"/>
      <c r="HFC445" s="142"/>
      <c r="HFD445" s="142"/>
      <c r="HFE445" s="142"/>
      <c r="HFF445" s="142"/>
      <c r="HFG445" s="142"/>
      <c r="HFH445" s="142"/>
      <c r="HFI445" s="142"/>
      <c r="HFJ445" s="142"/>
      <c r="HFK445" s="142"/>
      <c r="HFL445" s="142"/>
      <c r="HFM445" s="142"/>
      <c r="HFN445" s="142"/>
      <c r="HFO445" s="142"/>
      <c r="HFP445" s="142"/>
      <c r="HFQ445" s="142"/>
      <c r="HFR445" s="142"/>
      <c r="HFS445" s="142"/>
      <c r="HFT445" s="142"/>
      <c r="HFU445" s="142"/>
      <c r="HFV445" s="142"/>
      <c r="HFW445" s="142"/>
      <c r="HFX445" s="142"/>
      <c r="HFY445" s="142"/>
      <c r="HFZ445" s="142"/>
      <c r="HGA445" s="142"/>
      <c r="HGB445" s="142"/>
      <c r="HGC445" s="142"/>
      <c r="HGD445" s="142"/>
      <c r="HGE445" s="142"/>
      <c r="HGF445" s="142"/>
      <c r="HGG445" s="142"/>
      <c r="HGH445" s="142"/>
      <c r="HGI445" s="142"/>
      <c r="HGJ445" s="142"/>
      <c r="HGK445" s="142"/>
      <c r="HGL445" s="142"/>
      <c r="HGM445" s="142"/>
      <c r="HGN445" s="142"/>
      <c r="HGO445" s="142"/>
      <c r="HGP445" s="142"/>
      <c r="HGQ445" s="142"/>
      <c r="HGR445" s="142"/>
      <c r="HGS445" s="142"/>
      <c r="HGT445" s="142"/>
      <c r="HGU445" s="142"/>
      <c r="HGV445" s="142"/>
      <c r="HGW445" s="142"/>
      <c r="HGX445" s="142"/>
      <c r="HGY445" s="142"/>
      <c r="HGZ445" s="142"/>
      <c r="HHA445" s="142"/>
      <c r="HHB445" s="142"/>
      <c r="HHC445" s="142"/>
      <c r="HHD445" s="142"/>
      <c r="HHE445" s="142"/>
      <c r="HHF445" s="142"/>
      <c r="HHG445" s="142"/>
      <c r="HHH445" s="142"/>
      <c r="HHI445" s="142"/>
      <c r="HHJ445" s="142"/>
      <c r="HHK445" s="142"/>
      <c r="HHL445" s="142"/>
      <c r="HHM445" s="142"/>
      <c r="HHN445" s="142"/>
      <c r="HHO445" s="142"/>
      <c r="HHP445" s="142"/>
      <c r="HHQ445" s="142"/>
      <c r="HHR445" s="142"/>
      <c r="HHS445" s="142"/>
      <c r="HHT445" s="142"/>
      <c r="HHU445" s="142"/>
      <c r="HHV445" s="142"/>
      <c r="HHW445" s="142"/>
      <c r="HHX445" s="142"/>
      <c r="HHY445" s="142"/>
      <c r="HHZ445" s="142"/>
      <c r="HIA445" s="142"/>
      <c r="HIB445" s="142"/>
      <c r="HIC445" s="142"/>
      <c r="HID445" s="142"/>
      <c r="HIE445" s="142"/>
      <c r="HIF445" s="142"/>
      <c r="HIG445" s="142"/>
      <c r="HIH445" s="142"/>
      <c r="HII445" s="142"/>
      <c r="HIJ445" s="142"/>
      <c r="HIK445" s="142"/>
      <c r="HIL445" s="142"/>
      <c r="HIM445" s="142"/>
      <c r="HIN445" s="142"/>
      <c r="HIO445" s="142"/>
      <c r="HIP445" s="142"/>
      <c r="HIQ445" s="142"/>
      <c r="HIR445" s="142"/>
      <c r="HIS445" s="142"/>
      <c r="HIT445" s="142"/>
      <c r="HIU445" s="142"/>
      <c r="HIV445" s="142"/>
      <c r="HIW445" s="142"/>
      <c r="HIX445" s="142"/>
      <c r="HIY445" s="142"/>
      <c r="HIZ445" s="142"/>
      <c r="HJA445" s="142"/>
      <c r="HJB445" s="142"/>
      <c r="HJC445" s="142"/>
      <c r="HJD445" s="142"/>
      <c r="HJE445" s="142"/>
      <c r="HJF445" s="142"/>
      <c r="HJG445" s="142"/>
      <c r="HJH445" s="142"/>
      <c r="HJI445" s="142"/>
      <c r="HJJ445" s="142"/>
      <c r="HJK445" s="142"/>
      <c r="HJL445" s="142"/>
      <c r="HJM445" s="142"/>
      <c r="HJN445" s="142"/>
      <c r="HJO445" s="142"/>
      <c r="HJP445" s="142"/>
      <c r="HJQ445" s="142"/>
      <c r="HJR445" s="142"/>
      <c r="HJS445" s="142"/>
      <c r="HJT445" s="142"/>
      <c r="HJU445" s="142"/>
      <c r="HJV445" s="142"/>
      <c r="HJW445" s="142"/>
      <c r="HJX445" s="142"/>
      <c r="HJY445" s="142"/>
      <c r="HJZ445" s="142"/>
      <c r="HKA445" s="142"/>
      <c r="HKB445" s="142"/>
      <c r="HKC445" s="142"/>
      <c r="HKD445" s="142"/>
      <c r="HKE445" s="142"/>
      <c r="HKF445" s="142"/>
      <c r="HKG445" s="142"/>
      <c r="HKH445" s="142"/>
      <c r="HKI445" s="142"/>
      <c r="HKJ445" s="142"/>
      <c r="HKK445" s="142"/>
      <c r="HKL445" s="142"/>
      <c r="HKM445" s="142"/>
      <c r="HKN445" s="142"/>
      <c r="HKO445" s="142"/>
      <c r="HKP445" s="142"/>
      <c r="HKQ445" s="142"/>
      <c r="HKR445" s="142"/>
      <c r="HKS445" s="142"/>
      <c r="HKT445" s="142"/>
      <c r="HKU445" s="142"/>
      <c r="HKV445" s="142"/>
      <c r="HKW445" s="142"/>
      <c r="HKX445" s="142"/>
      <c r="HKY445" s="142"/>
      <c r="HKZ445" s="142"/>
      <c r="HLA445" s="142"/>
      <c r="HLB445" s="142"/>
      <c r="HLC445" s="142"/>
      <c r="HLD445" s="142"/>
      <c r="HLE445" s="142"/>
      <c r="HLF445" s="142"/>
      <c r="HLG445" s="142"/>
      <c r="HLH445" s="142"/>
      <c r="HLI445" s="142"/>
      <c r="HLJ445" s="142"/>
      <c r="HLK445" s="142"/>
      <c r="HLL445" s="142"/>
      <c r="HLM445" s="142"/>
      <c r="HLN445" s="142"/>
      <c r="HLO445" s="142"/>
      <c r="HLP445" s="142"/>
      <c r="HLQ445" s="142"/>
      <c r="HLR445" s="142"/>
      <c r="HLS445" s="142"/>
      <c r="HLT445" s="142"/>
      <c r="HLU445" s="142"/>
      <c r="HLV445" s="142"/>
      <c r="HLW445" s="142"/>
      <c r="HLX445" s="142"/>
      <c r="HLY445" s="142"/>
      <c r="HLZ445" s="142"/>
      <c r="HMA445" s="142"/>
      <c r="HMB445" s="142"/>
      <c r="HMC445" s="142"/>
      <c r="HMD445" s="142"/>
      <c r="HME445" s="142"/>
      <c r="HMF445" s="142"/>
      <c r="HMG445" s="142"/>
      <c r="HMH445" s="142"/>
      <c r="HMI445" s="142"/>
      <c r="HMJ445" s="142"/>
      <c r="HMK445" s="142"/>
      <c r="HML445" s="142"/>
      <c r="HMM445" s="142"/>
      <c r="HMN445" s="142"/>
      <c r="HMO445" s="142"/>
      <c r="HMP445" s="142"/>
      <c r="HMQ445" s="142"/>
      <c r="HMR445" s="142"/>
      <c r="HMS445" s="142"/>
      <c r="HMT445" s="142"/>
      <c r="HMU445" s="142"/>
      <c r="HMV445" s="142"/>
      <c r="HMW445" s="142"/>
      <c r="HMX445" s="142"/>
      <c r="HMY445" s="142"/>
      <c r="HMZ445" s="142"/>
      <c r="HNA445" s="142"/>
      <c r="HNB445" s="142"/>
      <c r="HNC445" s="142"/>
      <c r="HND445" s="142"/>
      <c r="HNE445" s="142"/>
      <c r="HNF445" s="142"/>
      <c r="HNG445" s="142"/>
      <c r="HNH445" s="142"/>
      <c r="HNI445" s="142"/>
      <c r="HNJ445" s="142"/>
      <c r="HNK445" s="142"/>
      <c r="HNL445" s="142"/>
      <c r="HNM445" s="142"/>
      <c r="HNN445" s="142"/>
      <c r="HNO445" s="142"/>
      <c r="HNP445" s="142"/>
      <c r="HNQ445" s="142"/>
      <c r="HNR445" s="142"/>
      <c r="HNS445" s="142"/>
      <c r="HNT445" s="142"/>
      <c r="HNU445" s="142"/>
      <c r="HNV445" s="142"/>
      <c r="HNW445" s="142"/>
      <c r="HNX445" s="142"/>
      <c r="HNY445" s="142"/>
      <c r="HNZ445" s="142"/>
      <c r="HOA445" s="142"/>
      <c r="HOB445" s="142"/>
      <c r="HOC445" s="142"/>
      <c r="HOD445" s="142"/>
      <c r="HOE445" s="142"/>
      <c r="HOF445" s="142"/>
      <c r="HOG445" s="142"/>
      <c r="HOH445" s="142"/>
      <c r="HOI445" s="142"/>
      <c r="HOJ445" s="142"/>
      <c r="HOK445" s="142"/>
      <c r="HOL445" s="142"/>
      <c r="HOM445" s="142"/>
      <c r="HON445" s="142"/>
      <c r="HOO445" s="142"/>
      <c r="HOP445" s="142"/>
      <c r="HOQ445" s="142"/>
      <c r="HOR445" s="142"/>
      <c r="HOS445" s="142"/>
      <c r="HOT445" s="142"/>
      <c r="HOU445" s="142"/>
      <c r="HOV445" s="142"/>
      <c r="HOW445" s="142"/>
      <c r="HOX445" s="142"/>
      <c r="HOY445" s="142"/>
      <c r="HOZ445" s="142"/>
      <c r="HPA445" s="142"/>
      <c r="HPB445" s="142"/>
      <c r="HPC445" s="142"/>
      <c r="HPD445" s="142"/>
      <c r="HPE445" s="142"/>
      <c r="HPF445" s="142"/>
      <c r="HPG445" s="142"/>
      <c r="HPH445" s="142"/>
      <c r="HPI445" s="142"/>
      <c r="HPJ445" s="142"/>
      <c r="HPK445" s="142"/>
      <c r="HPL445" s="142"/>
      <c r="HPM445" s="142"/>
      <c r="HPN445" s="142"/>
      <c r="HPO445" s="142"/>
      <c r="HPP445" s="142"/>
      <c r="HPQ445" s="142"/>
      <c r="HPR445" s="142"/>
      <c r="HPS445" s="142"/>
      <c r="HPT445" s="142"/>
      <c r="HPU445" s="142"/>
      <c r="HPV445" s="142"/>
      <c r="HPW445" s="142"/>
      <c r="HPX445" s="142"/>
      <c r="HPY445" s="142"/>
      <c r="HPZ445" s="142"/>
      <c r="HQA445" s="142"/>
      <c r="HQB445" s="142"/>
      <c r="HQC445" s="142"/>
      <c r="HQD445" s="142"/>
      <c r="HQE445" s="142"/>
      <c r="HQF445" s="142"/>
      <c r="HQG445" s="142"/>
      <c r="HQH445" s="142"/>
      <c r="HQI445" s="142"/>
      <c r="HQJ445" s="142"/>
      <c r="HQK445" s="142"/>
      <c r="HQL445" s="142"/>
      <c r="HQM445" s="142"/>
      <c r="HQN445" s="142"/>
      <c r="HQO445" s="142"/>
      <c r="HQP445" s="142"/>
      <c r="HQQ445" s="142"/>
      <c r="HQR445" s="142"/>
      <c r="HQS445" s="142"/>
      <c r="HQT445" s="142"/>
      <c r="HQU445" s="142"/>
      <c r="HQV445" s="142"/>
      <c r="HQW445" s="142"/>
      <c r="HQX445" s="142"/>
      <c r="HQY445" s="142"/>
      <c r="HQZ445" s="142"/>
      <c r="HRA445" s="142"/>
      <c r="HRB445" s="142"/>
      <c r="HRC445" s="142"/>
      <c r="HRD445" s="142"/>
      <c r="HRE445" s="142"/>
      <c r="HRF445" s="142"/>
      <c r="HRG445" s="142"/>
      <c r="HRH445" s="142"/>
      <c r="HRI445" s="142"/>
      <c r="HRJ445" s="142"/>
      <c r="HRK445" s="142"/>
      <c r="HRL445" s="142"/>
      <c r="HRM445" s="142"/>
      <c r="HRN445" s="142"/>
      <c r="HRO445" s="142"/>
      <c r="HRP445" s="142"/>
      <c r="HRQ445" s="142"/>
      <c r="HRR445" s="142"/>
      <c r="HRS445" s="142"/>
      <c r="HRT445" s="142"/>
      <c r="HRU445" s="142"/>
      <c r="HRV445" s="142"/>
      <c r="HRW445" s="142"/>
      <c r="HRX445" s="142"/>
      <c r="HRY445" s="142"/>
      <c r="HRZ445" s="142"/>
      <c r="HSA445" s="142"/>
      <c r="HSB445" s="142"/>
      <c r="HSC445" s="142"/>
      <c r="HSD445" s="142"/>
      <c r="HSE445" s="142"/>
      <c r="HSF445" s="142"/>
      <c r="HSG445" s="142"/>
      <c r="HSH445" s="142"/>
      <c r="HSI445" s="142"/>
      <c r="HSJ445" s="142"/>
      <c r="HSK445" s="142"/>
      <c r="HSL445" s="142"/>
      <c r="HSM445" s="142"/>
      <c r="HSN445" s="142"/>
      <c r="HSO445" s="142"/>
      <c r="HSP445" s="142"/>
      <c r="HSQ445" s="142"/>
      <c r="HSR445" s="142"/>
      <c r="HSS445" s="142"/>
      <c r="HST445" s="142"/>
      <c r="HSU445" s="142"/>
      <c r="HSV445" s="142"/>
      <c r="HSW445" s="142"/>
      <c r="HSX445" s="142"/>
      <c r="HSY445" s="142"/>
      <c r="HSZ445" s="142"/>
      <c r="HTA445" s="142"/>
      <c r="HTB445" s="142"/>
      <c r="HTC445" s="142"/>
      <c r="HTD445" s="142"/>
      <c r="HTE445" s="142"/>
      <c r="HTF445" s="142"/>
      <c r="HTG445" s="142"/>
      <c r="HTH445" s="142"/>
      <c r="HTI445" s="142"/>
      <c r="HTJ445" s="142"/>
      <c r="HTK445" s="142"/>
      <c r="HTL445" s="142"/>
      <c r="HTM445" s="142"/>
      <c r="HTN445" s="142"/>
      <c r="HTO445" s="142"/>
      <c r="HTP445" s="142"/>
      <c r="HTQ445" s="142"/>
      <c r="HTR445" s="142"/>
      <c r="HTS445" s="142"/>
      <c r="HTT445" s="142"/>
      <c r="HTU445" s="142"/>
      <c r="HTV445" s="142"/>
      <c r="HTW445" s="142"/>
      <c r="HTX445" s="142"/>
      <c r="HTY445" s="142"/>
      <c r="HTZ445" s="142"/>
      <c r="HUA445" s="142"/>
      <c r="HUB445" s="142"/>
      <c r="HUC445" s="142"/>
      <c r="HUD445" s="142"/>
      <c r="HUE445" s="142"/>
      <c r="HUF445" s="142"/>
      <c r="HUG445" s="142"/>
      <c r="HUH445" s="142"/>
      <c r="HUI445" s="142"/>
      <c r="HUJ445" s="142"/>
      <c r="HUK445" s="142"/>
      <c r="HUL445" s="142"/>
      <c r="HUM445" s="142"/>
      <c r="HUN445" s="142"/>
      <c r="HUO445" s="142"/>
      <c r="HUP445" s="142"/>
      <c r="HUQ445" s="142"/>
      <c r="HUR445" s="142"/>
      <c r="HUS445" s="142"/>
      <c r="HUT445" s="142"/>
      <c r="HUU445" s="142"/>
      <c r="HUV445" s="142"/>
      <c r="HUW445" s="142"/>
      <c r="HUX445" s="142"/>
      <c r="HUY445" s="142"/>
      <c r="HUZ445" s="142"/>
      <c r="HVA445" s="142"/>
      <c r="HVB445" s="142"/>
      <c r="HVC445" s="142"/>
      <c r="HVD445" s="142"/>
      <c r="HVE445" s="142"/>
      <c r="HVF445" s="142"/>
      <c r="HVG445" s="142"/>
      <c r="HVH445" s="142"/>
      <c r="HVI445" s="142"/>
      <c r="HVJ445" s="142"/>
      <c r="HVK445" s="142"/>
      <c r="HVL445" s="142"/>
      <c r="HVM445" s="142"/>
      <c r="HVN445" s="142"/>
      <c r="HVO445" s="142"/>
      <c r="HVP445" s="142"/>
      <c r="HVQ445" s="142"/>
      <c r="HVR445" s="142"/>
      <c r="HVS445" s="142"/>
      <c r="HVT445" s="142"/>
      <c r="HVU445" s="142"/>
      <c r="HVV445" s="142"/>
      <c r="HVW445" s="142"/>
      <c r="HVX445" s="142"/>
      <c r="HVY445" s="142"/>
      <c r="HVZ445" s="142"/>
      <c r="HWA445" s="142"/>
      <c r="HWB445" s="142"/>
      <c r="HWC445" s="142"/>
      <c r="HWD445" s="142"/>
      <c r="HWE445" s="142"/>
      <c r="HWF445" s="142"/>
      <c r="HWG445" s="142"/>
      <c r="HWH445" s="142"/>
      <c r="HWI445" s="142"/>
      <c r="HWJ445" s="142"/>
      <c r="HWK445" s="142"/>
      <c r="HWL445" s="142"/>
      <c r="HWM445" s="142"/>
      <c r="HWN445" s="142"/>
      <c r="HWO445" s="142"/>
      <c r="HWP445" s="142"/>
      <c r="HWQ445" s="142"/>
      <c r="HWR445" s="142"/>
      <c r="HWS445" s="142"/>
      <c r="HWT445" s="142"/>
      <c r="HWU445" s="142"/>
      <c r="HWV445" s="142"/>
      <c r="HWW445" s="142"/>
      <c r="HWX445" s="142"/>
      <c r="HWY445" s="142"/>
      <c r="HWZ445" s="142"/>
      <c r="HXA445" s="142"/>
      <c r="HXB445" s="142"/>
      <c r="HXC445" s="142"/>
      <c r="HXD445" s="142"/>
      <c r="HXE445" s="142"/>
      <c r="HXF445" s="142"/>
      <c r="HXG445" s="142"/>
      <c r="HXH445" s="142"/>
      <c r="HXI445" s="142"/>
      <c r="HXJ445" s="142"/>
      <c r="HXK445" s="142"/>
      <c r="HXL445" s="142"/>
      <c r="HXM445" s="142"/>
      <c r="HXN445" s="142"/>
      <c r="HXO445" s="142"/>
      <c r="HXP445" s="142"/>
      <c r="HXQ445" s="142"/>
      <c r="HXR445" s="142"/>
      <c r="HXS445" s="142"/>
      <c r="HXT445" s="142"/>
      <c r="HXU445" s="142"/>
      <c r="HXV445" s="142"/>
      <c r="HXW445" s="142"/>
      <c r="HXX445" s="142"/>
      <c r="HXY445" s="142"/>
      <c r="HXZ445" s="142"/>
      <c r="HYA445" s="142"/>
      <c r="HYB445" s="142"/>
      <c r="HYC445" s="142"/>
      <c r="HYD445" s="142"/>
      <c r="HYE445" s="142"/>
      <c r="HYF445" s="142"/>
      <c r="HYG445" s="142"/>
      <c r="HYH445" s="142"/>
      <c r="HYI445" s="142"/>
      <c r="HYJ445" s="142"/>
      <c r="HYK445" s="142"/>
      <c r="HYL445" s="142"/>
      <c r="HYM445" s="142"/>
      <c r="HYN445" s="142"/>
      <c r="HYO445" s="142"/>
      <c r="HYP445" s="142"/>
      <c r="HYQ445" s="142"/>
      <c r="HYR445" s="142"/>
      <c r="HYS445" s="142"/>
      <c r="HYT445" s="142"/>
      <c r="HYU445" s="142"/>
      <c r="HYV445" s="142"/>
      <c r="HYW445" s="142"/>
      <c r="HYX445" s="142"/>
      <c r="HYY445" s="142"/>
      <c r="HYZ445" s="142"/>
      <c r="HZA445" s="142"/>
      <c r="HZB445" s="142"/>
      <c r="HZC445" s="142"/>
      <c r="HZD445" s="142"/>
      <c r="HZE445" s="142"/>
      <c r="HZF445" s="142"/>
      <c r="HZG445" s="142"/>
      <c r="HZH445" s="142"/>
      <c r="HZI445" s="142"/>
      <c r="HZJ445" s="142"/>
      <c r="HZK445" s="142"/>
      <c r="HZL445" s="142"/>
      <c r="HZM445" s="142"/>
      <c r="HZN445" s="142"/>
      <c r="HZO445" s="142"/>
      <c r="HZP445" s="142"/>
      <c r="HZQ445" s="142"/>
      <c r="HZR445" s="142"/>
      <c r="HZS445" s="142"/>
      <c r="HZT445" s="142"/>
      <c r="HZU445" s="142"/>
      <c r="HZV445" s="142"/>
      <c r="HZW445" s="142"/>
      <c r="HZX445" s="142"/>
      <c r="HZY445" s="142"/>
      <c r="HZZ445" s="142"/>
      <c r="IAA445" s="142"/>
      <c r="IAB445" s="142"/>
      <c r="IAC445" s="142"/>
      <c r="IAD445" s="142"/>
      <c r="IAE445" s="142"/>
      <c r="IAF445" s="142"/>
      <c r="IAG445" s="142"/>
      <c r="IAH445" s="142"/>
      <c r="IAI445" s="142"/>
      <c r="IAJ445" s="142"/>
      <c r="IAK445" s="142"/>
      <c r="IAL445" s="142"/>
      <c r="IAM445" s="142"/>
      <c r="IAN445" s="142"/>
      <c r="IAO445" s="142"/>
      <c r="IAP445" s="142"/>
      <c r="IAQ445" s="142"/>
      <c r="IAR445" s="142"/>
      <c r="IAS445" s="142"/>
      <c r="IAT445" s="142"/>
      <c r="IAU445" s="142"/>
      <c r="IAV445" s="142"/>
      <c r="IAW445" s="142"/>
      <c r="IAX445" s="142"/>
      <c r="IAY445" s="142"/>
      <c r="IAZ445" s="142"/>
      <c r="IBA445" s="142"/>
      <c r="IBB445" s="142"/>
      <c r="IBC445" s="142"/>
      <c r="IBD445" s="142"/>
      <c r="IBE445" s="142"/>
      <c r="IBF445" s="142"/>
      <c r="IBG445" s="142"/>
      <c r="IBH445" s="142"/>
      <c r="IBI445" s="142"/>
      <c r="IBJ445" s="142"/>
      <c r="IBK445" s="142"/>
      <c r="IBL445" s="142"/>
      <c r="IBM445" s="142"/>
      <c r="IBN445" s="142"/>
      <c r="IBO445" s="142"/>
      <c r="IBP445" s="142"/>
      <c r="IBQ445" s="142"/>
      <c r="IBR445" s="142"/>
      <c r="IBS445" s="142"/>
      <c r="IBT445" s="142"/>
      <c r="IBU445" s="142"/>
      <c r="IBV445" s="142"/>
      <c r="IBW445" s="142"/>
      <c r="IBX445" s="142"/>
      <c r="IBY445" s="142"/>
      <c r="IBZ445" s="142"/>
      <c r="ICA445" s="142"/>
      <c r="ICB445" s="142"/>
      <c r="ICC445" s="142"/>
      <c r="ICD445" s="142"/>
      <c r="ICE445" s="142"/>
      <c r="ICF445" s="142"/>
      <c r="ICG445" s="142"/>
      <c r="ICH445" s="142"/>
      <c r="ICI445" s="142"/>
      <c r="ICJ445" s="142"/>
      <c r="ICK445" s="142"/>
      <c r="ICL445" s="142"/>
      <c r="ICM445" s="142"/>
      <c r="ICN445" s="142"/>
      <c r="ICO445" s="142"/>
      <c r="ICP445" s="142"/>
      <c r="ICQ445" s="142"/>
      <c r="ICR445" s="142"/>
      <c r="ICS445" s="142"/>
      <c r="ICT445" s="142"/>
      <c r="ICU445" s="142"/>
      <c r="ICV445" s="142"/>
      <c r="ICW445" s="142"/>
      <c r="ICX445" s="142"/>
      <c r="ICY445" s="142"/>
      <c r="ICZ445" s="142"/>
      <c r="IDA445" s="142"/>
      <c r="IDB445" s="142"/>
      <c r="IDC445" s="142"/>
      <c r="IDD445" s="142"/>
      <c r="IDE445" s="142"/>
      <c r="IDF445" s="142"/>
      <c r="IDG445" s="142"/>
      <c r="IDH445" s="142"/>
      <c r="IDI445" s="142"/>
      <c r="IDJ445" s="142"/>
      <c r="IDK445" s="142"/>
      <c r="IDL445" s="142"/>
      <c r="IDM445" s="142"/>
      <c r="IDN445" s="142"/>
      <c r="IDO445" s="142"/>
      <c r="IDP445" s="142"/>
      <c r="IDQ445" s="142"/>
      <c r="IDR445" s="142"/>
      <c r="IDS445" s="142"/>
      <c r="IDT445" s="142"/>
      <c r="IDU445" s="142"/>
      <c r="IDV445" s="142"/>
      <c r="IDW445" s="142"/>
      <c r="IDX445" s="142"/>
      <c r="IDY445" s="142"/>
      <c r="IDZ445" s="142"/>
      <c r="IEA445" s="142"/>
      <c r="IEB445" s="142"/>
      <c r="IEC445" s="142"/>
      <c r="IED445" s="142"/>
      <c r="IEE445" s="142"/>
      <c r="IEF445" s="142"/>
      <c r="IEG445" s="142"/>
      <c r="IEH445" s="142"/>
      <c r="IEI445" s="142"/>
      <c r="IEJ445" s="142"/>
      <c r="IEK445" s="142"/>
      <c r="IEL445" s="142"/>
      <c r="IEM445" s="142"/>
      <c r="IEN445" s="142"/>
      <c r="IEO445" s="142"/>
      <c r="IEP445" s="142"/>
      <c r="IEQ445" s="142"/>
      <c r="IER445" s="142"/>
      <c r="IES445" s="142"/>
      <c r="IET445" s="142"/>
      <c r="IEU445" s="142"/>
      <c r="IEV445" s="142"/>
      <c r="IEW445" s="142"/>
      <c r="IEX445" s="142"/>
      <c r="IEY445" s="142"/>
      <c r="IEZ445" s="142"/>
      <c r="IFA445" s="142"/>
      <c r="IFB445" s="142"/>
      <c r="IFC445" s="142"/>
      <c r="IFD445" s="142"/>
      <c r="IFE445" s="142"/>
      <c r="IFF445" s="142"/>
      <c r="IFG445" s="142"/>
      <c r="IFH445" s="142"/>
      <c r="IFI445" s="142"/>
      <c r="IFJ445" s="142"/>
      <c r="IFK445" s="142"/>
      <c r="IFL445" s="142"/>
      <c r="IFM445" s="142"/>
      <c r="IFN445" s="142"/>
      <c r="IFO445" s="142"/>
      <c r="IFP445" s="142"/>
      <c r="IFQ445" s="142"/>
      <c r="IFR445" s="142"/>
      <c r="IFS445" s="142"/>
      <c r="IFT445" s="142"/>
      <c r="IFU445" s="142"/>
      <c r="IFV445" s="142"/>
      <c r="IFW445" s="142"/>
      <c r="IFX445" s="142"/>
      <c r="IFY445" s="142"/>
      <c r="IFZ445" s="142"/>
      <c r="IGA445" s="142"/>
      <c r="IGB445" s="142"/>
      <c r="IGC445" s="142"/>
      <c r="IGD445" s="142"/>
      <c r="IGE445" s="142"/>
      <c r="IGF445" s="142"/>
      <c r="IGG445" s="142"/>
      <c r="IGH445" s="142"/>
      <c r="IGI445" s="142"/>
      <c r="IGJ445" s="142"/>
      <c r="IGK445" s="142"/>
      <c r="IGL445" s="142"/>
      <c r="IGM445" s="142"/>
      <c r="IGN445" s="142"/>
      <c r="IGO445" s="142"/>
      <c r="IGP445" s="142"/>
      <c r="IGQ445" s="142"/>
      <c r="IGR445" s="142"/>
      <c r="IGS445" s="142"/>
      <c r="IGT445" s="142"/>
      <c r="IGU445" s="142"/>
      <c r="IGV445" s="142"/>
      <c r="IGW445" s="142"/>
      <c r="IGX445" s="142"/>
      <c r="IGY445" s="142"/>
      <c r="IGZ445" s="142"/>
      <c r="IHA445" s="142"/>
      <c r="IHB445" s="142"/>
      <c r="IHC445" s="142"/>
      <c r="IHD445" s="142"/>
      <c r="IHE445" s="142"/>
      <c r="IHF445" s="142"/>
      <c r="IHG445" s="142"/>
      <c r="IHH445" s="142"/>
      <c r="IHI445" s="142"/>
      <c r="IHJ445" s="142"/>
      <c r="IHK445" s="142"/>
      <c r="IHL445" s="142"/>
      <c r="IHM445" s="142"/>
      <c r="IHN445" s="142"/>
      <c r="IHO445" s="142"/>
      <c r="IHP445" s="142"/>
      <c r="IHQ445" s="142"/>
      <c r="IHR445" s="142"/>
      <c r="IHS445" s="142"/>
      <c r="IHT445" s="142"/>
      <c r="IHU445" s="142"/>
      <c r="IHV445" s="142"/>
      <c r="IHW445" s="142"/>
      <c r="IHX445" s="142"/>
      <c r="IHY445" s="142"/>
      <c r="IHZ445" s="142"/>
      <c r="IIA445" s="142"/>
      <c r="IIB445" s="142"/>
      <c r="IIC445" s="142"/>
      <c r="IID445" s="142"/>
      <c r="IIE445" s="142"/>
      <c r="IIF445" s="142"/>
      <c r="IIG445" s="142"/>
      <c r="IIH445" s="142"/>
      <c r="III445" s="142"/>
      <c r="IIJ445" s="142"/>
      <c r="IIK445" s="142"/>
      <c r="IIL445" s="142"/>
      <c r="IIM445" s="142"/>
      <c r="IIN445" s="142"/>
      <c r="IIO445" s="142"/>
      <c r="IIP445" s="142"/>
      <c r="IIQ445" s="142"/>
      <c r="IIR445" s="142"/>
      <c r="IIS445" s="142"/>
      <c r="IIT445" s="142"/>
      <c r="IIU445" s="142"/>
      <c r="IIV445" s="142"/>
      <c r="IIW445" s="142"/>
      <c r="IIX445" s="142"/>
      <c r="IIY445" s="142"/>
      <c r="IIZ445" s="142"/>
      <c r="IJA445" s="142"/>
      <c r="IJB445" s="142"/>
      <c r="IJC445" s="142"/>
      <c r="IJD445" s="142"/>
      <c r="IJE445" s="142"/>
      <c r="IJF445" s="142"/>
      <c r="IJG445" s="142"/>
      <c r="IJH445" s="142"/>
      <c r="IJI445" s="142"/>
      <c r="IJJ445" s="142"/>
      <c r="IJK445" s="142"/>
      <c r="IJL445" s="142"/>
      <c r="IJM445" s="142"/>
      <c r="IJN445" s="142"/>
      <c r="IJO445" s="142"/>
      <c r="IJP445" s="142"/>
      <c r="IJQ445" s="142"/>
      <c r="IJR445" s="142"/>
      <c r="IJS445" s="142"/>
      <c r="IJT445" s="142"/>
      <c r="IJU445" s="142"/>
      <c r="IJV445" s="142"/>
      <c r="IJW445" s="142"/>
      <c r="IJX445" s="142"/>
      <c r="IJY445" s="142"/>
      <c r="IJZ445" s="142"/>
      <c r="IKA445" s="142"/>
      <c r="IKB445" s="142"/>
      <c r="IKC445" s="142"/>
      <c r="IKD445" s="142"/>
      <c r="IKE445" s="142"/>
      <c r="IKF445" s="142"/>
      <c r="IKG445" s="142"/>
      <c r="IKH445" s="142"/>
      <c r="IKI445" s="142"/>
      <c r="IKJ445" s="142"/>
      <c r="IKK445" s="142"/>
      <c r="IKL445" s="142"/>
      <c r="IKM445" s="142"/>
      <c r="IKN445" s="142"/>
      <c r="IKO445" s="142"/>
      <c r="IKP445" s="142"/>
      <c r="IKQ445" s="142"/>
      <c r="IKR445" s="142"/>
      <c r="IKS445" s="142"/>
      <c r="IKT445" s="142"/>
      <c r="IKU445" s="142"/>
      <c r="IKV445" s="142"/>
      <c r="IKW445" s="142"/>
      <c r="IKX445" s="142"/>
      <c r="IKY445" s="142"/>
      <c r="IKZ445" s="142"/>
      <c r="ILA445" s="142"/>
      <c r="ILB445" s="142"/>
      <c r="ILC445" s="142"/>
      <c r="ILD445" s="142"/>
      <c r="ILE445" s="142"/>
      <c r="ILF445" s="142"/>
      <c r="ILG445" s="142"/>
      <c r="ILH445" s="142"/>
      <c r="ILI445" s="142"/>
      <c r="ILJ445" s="142"/>
      <c r="ILK445" s="142"/>
      <c r="ILL445" s="142"/>
      <c r="ILM445" s="142"/>
      <c r="ILN445" s="142"/>
      <c r="ILO445" s="142"/>
      <c r="ILP445" s="142"/>
      <c r="ILQ445" s="142"/>
      <c r="ILR445" s="142"/>
      <c r="ILS445" s="142"/>
      <c r="ILT445" s="142"/>
      <c r="ILU445" s="142"/>
      <c r="ILV445" s="142"/>
      <c r="ILW445" s="142"/>
      <c r="ILX445" s="142"/>
      <c r="ILY445" s="142"/>
      <c r="ILZ445" s="142"/>
      <c r="IMA445" s="142"/>
      <c r="IMB445" s="142"/>
      <c r="IMC445" s="142"/>
      <c r="IMD445" s="142"/>
      <c r="IME445" s="142"/>
      <c r="IMF445" s="142"/>
      <c r="IMG445" s="142"/>
      <c r="IMH445" s="142"/>
      <c r="IMI445" s="142"/>
      <c r="IMJ445" s="142"/>
      <c r="IMK445" s="142"/>
      <c r="IML445" s="142"/>
      <c r="IMM445" s="142"/>
      <c r="IMN445" s="142"/>
      <c r="IMO445" s="142"/>
      <c r="IMP445" s="142"/>
      <c r="IMQ445" s="142"/>
      <c r="IMR445" s="142"/>
      <c r="IMS445" s="142"/>
      <c r="IMT445" s="142"/>
      <c r="IMU445" s="142"/>
      <c r="IMV445" s="142"/>
      <c r="IMW445" s="142"/>
      <c r="IMX445" s="142"/>
      <c r="IMY445" s="142"/>
      <c r="IMZ445" s="142"/>
      <c r="INA445" s="142"/>
      <c r="INB445" s="142"/>
      <c r="INC445" s="142"/>
      <c r="IND445" s="142"/>
      <c r="INE445" s="142"/>
      <c r="INF445" s="142"/>
      <c r="ING445" s="142"/>
      <c r="INH445" s="142"/>
      <c r="INI445" s="142"/>
      <c r="INJ445" s="142"/>
      <c r="INK445" s="142"/>
      <c r="INL445" s="142"/>
      <c r="INM445" s="142"/>
      <c r="INN445" s="142"/>
      <c r="INO445" s="142"/>
      <c r="INP445" s="142"/>
      <c r="INQ445" s="142"/>
      <c r="INR445" s="142"/>
      <c r="INS445" s="142"/>
      <c r="INT445" s="142"/>
      <c r="INU445" s="142"/>
      <c r="INV445" s="142"/>
      <c r="INW445" s="142"/>
      <c r="INX445" s="142"/>
      <c r="INY445" s="142"/>
      <c r="INZ445" s="142"/>
      <c r="IOA445" s="142"/>
      <c r="IOB445" s="142"/>
      <c r="IOC445" s="142"/>
      <c r="IOD445" s="142"/>
      <c r="IOE445" s="142"/>
      <c r="IOF445" s="142"/>
      <c r="IOG445" s="142"/>
      <c r="IOH445" s="142"/>
      <c r="IOI445" s="142"/>
      <c r="IOJ445" s="142"/>
      <c r="IOK445" s="142"/>
      <c r="IOL445" s="142"/>
      <c r="IOM445" s="142"/>
      <c r="ION445" s="142"/>
      <c r="IOO445" s="142"/>
      <c r="IOP445" s="142"/>
      <c r="IOQ445" s="142"/>
      <c r="IOR445" s="142"/>
      <c r="IOS445" s="142"/>
      <c r="IOT445" s="142"/>
      <c r="IOU445" s="142"/>
      <c r="IOV445" s="142"/>
      <c r="IOW445" s="142"/>
      <c r="IOX445" s="142"/>
      <c r="IOY445" s="142"/>
      <c r="IOZ445" s="142"/>
      <c r="IPA445" s="142"/>
      <c r="IPB445" s="142"/>
      <c r="IPC445" s="142"/>
      <c r="IPD445" s="142"/>
      <c r="IPE445" s="142"/>
      <c r="IPF445" s="142"/>
      <c r="IPG445" s="142"/>
      <c r="IPH445" s="142"/>
      <c r="IPI445" s="142"/>
      <c r="IPJ445" s="142"/>
      <c r="IPK445" s="142"/>
      <c r="IPL445" s="142"/>
      <c r="IPM445" s="142"/>
      <c r="IPN445" s="142"/>
      <c r="IPO445" s="142"/>
      <c r="IPP445" s="142"/>
      <c r="IPQ445" s="142"/>
      <c r="IPR445" s="142"/>
      <c r="IPS445" s="142"/>
      <c r="IPT445" s="142"/>
      <c r="IPU445" s="142"/>
      <c r="IPV445" s="142"/>
      <c r="IPW445" s="142"/>
      <c r="IPX445" s="142"/>
      <c r="IPY445" s="142"/>
      <c r="IPZ445" s="142"/>
      <c r="IQA445" s="142"/>
      <c r="IQB445" s="142"/>
      <c r="IQC445" s="142"/>
      <c r="IQD445" s="142"/>
      <c r="IQE445" s="142"/>
      <c r="IQF445" s="142"/>
      <c r="IQG445" s="142"/>
      <c r="IQH445" s="142"/>
      <c r="IQI445" s="142"/>
      <c r="IQJ445" s="142"/>
      <c r="IQK445" s="142"/>
      <c r="IQL445" s="142"/>
      <c r="IQM445" s="142"/>
      <c r="IQN445" s="142"/>
      <c r="IQO445" s="142"/>
      <c r="IQP445" s="142"/>
      <c r="IQQ445" s="142"/>
      <c r="IQR445" s="142"/>
      <c r="IQS445" s="142"/>
      <c r="IQT445" s="142"/>
      <c r="IQU445" s="142"/>
      <c r="IQV445" s="142"/>
      <c r="IQW445" s="142"/>
      <c r="IQX445" s="142"/>
      <c r="IQY445" s="142"/>
      <c r="IQZ445" s="142"/>
      <c r="IRA445" s="142"/>
      <c r="IRB445" s="142"/>
      <c r="IRC445" s="142"/>
      <c r="IRD445" s="142"/>
      <c r="IRE445" s="142"/>
      <c r="IRF445" s="142"/>
      <c r="IRG445" s="142"/>
      <c r="IRH445" s="142"/>
      <c r="IRI445" s="142"/>
      <c r="IRJ445" s="142"/>
      <c r="IRK445" s="142"/>
      <c r="IRL445" s="142"/>
      <c r="IRM445" s="142"/>
      <c r="IRN445" s="142"/>
      <c r="IRO445" s="142"/>
      <c r="IRP445" s="142"/>
      <c r="IRQ445" s="142"/>
      <c r="IRR445" s="142"/>
      <c r="IRS445" s="142"/>
      <c r="IRT445" s="142"/>
      <c r="IRU445" s="142"/>
      <c r="IRV445" s="142"/>
      <c r="IRW445" s="142"/>
      <c r="IRX445" s="142"/>
      <c r="IRY445" s="142"/>
      <c r="IRZ445" s="142"/>
      <c r="ISA445" s="142"/>
      <c r="ISB445" s="142"/>
      <c r="ISC445" s="142"/>
      <c r="ISD445" s="142"/>
      <c r="ISE445" s="142"/>
      <c r="ISF445" s="142"/>
      <c r="ISG445" s="142"/>
      <c r="ISH445" s="142"/>
      <c r="ISI445" s="142"/>
      <c r="ISJ445" s="142"/>
      <c r="ISK445" s="142"/>
      <c r="ISL445" s="142"/>
      <c r="ISM445" s="142"/>
      <c r="ISN445" s="142"/>
      <c r="ISO445" s="142"/>
      <c r="ISP445" s="142"/>
      <c r="ISQ445" s="142"/>
      <c r="ISR445" s="142"/>
      <c r="ISS445" s="142"/>
      <c r="IST445" s="142"/>
      <c r="ISU445" s="142"/>
      <c r="ISV445" s="142"/>
      <c r="ISW445" s="142"/>
      <c r="ISX445" s="142"/>
      <c r="ISY445" s="142"/>
      <c r="ISZ445" s="142"/>
      <c r="ITA445" s="142"/>
      <c r="ITB445" s="142"/>
      <c r="ITC445" s="142"/>
      <c r="ITD445" s="142"/>
      <c r="ITE445" s="142"/>
      <c r="ITF445" s="142"/>
      <c r="ITG445" s="142"/>
      <c r="ITH445" s="142"/>
      <c r="ITI445" s="142"/>
      <c r="ITJ445" s="142"/>
      <c r="ITK445" s="142"/>
      <c r="ITL445" s="142"/>
      <c r="ITM445" s="142"/>
      <c r="ITN445" s="142"/>
      <c r="ITO445" s="142"/>
      <c r="ITP445" s="142"/>
      <c r="ITQ445" s="142"/>
      <c r="ITR445" s="142"/>
      <c r="ITS445" s="142"/>
      <c r="ITT445" s="142"/>
      <c r="ITU445" s="142"/>
      <c r="ITV445" s="142"/>
      <c r="ITW445" s="142"/>
      <c r="ITX445" s="142"/>
      <c r="ITY445" s="142"/>
      <c r="ITZ445" s="142"/>
      <c r="IUA445" s="142"/>
      <c r="IUB445" s="142"/>
      <c r="IUC445" s="142"/>
      <c r="IUD445" s="142"/>
      <c r="IUE445" s="142"/>
      <c r="IUF445" s="142"/>
      <c r="IUG445" s="142"/>
      <c r="IUH445" s="142"/>
      <c r="IUI445" s="142"/>
      <c r="IUJ445" s="142"/>
      <c r="IUK445" s="142"/>
      <c r="IUL445" s="142"/>
      <c r="IUM445" s="142"/>
      <c r="IUN445" s="142"/>
      <c r="IUO445" s="142"/>
      <c r="IUP445" s="142"/>
      <c r="IUQ445" s="142"/>
      <c r="IUR445" s="142"/>
      <c r="IUS445" s="142"/>
      <c r="IUT445" s="142"/>
      <c r="IUU445" s="142"/>
      <c r="IUV445" s="142"/>
      <c r="IUW445" s="142"/>
      <c r="IUX445" s="142"/>
      <c r="IUY445" s="142"/>
      <c r="IUZ445" s="142"/>
      <c r="IVA445" s="142"/>
      <c r="IVB445" s="142"/>
      <c r="IVC445" s="142"/>
      <c r="IVD445" s="142"/>
      <c r="IVE445" s="142"/>
      <c r="IVF445" s="142"/>
      <c r="IVG445" s="142"/>
      <c r="IVH445" s="142"/>
      <c r="IVI445" s="142"/>
      <c r="IVJ445" s="142"/>
      <c r="IVK445" s="142"/>
      <c r="IVL445" s="142"/>
      <c r="IVM445" s="142"/>
      <c r="IVN445" s="142"/>
      <c r="IVO445" s="142"/>
      <c r="IVP445" s="142"/>
      <c r="IVQ445" s="142"/>
      <c r="IVR445" s="142"/>
      <c r="IVS445" s="142"/>
      <c r="IVT445" s="142"/>
      <c r="IVU445" s="142"/>
      <c r="IVV445" s="142"/>
      <c r="IVW445" s="142"/>
      <c r="IVX445" s="142"/>
      <c r="IVY445" s="142"/>
      <c r="IVZ445" s="142"/>
      <c r="IWA445" s="142"/>
      <c r="IWB445" s="142"/>
      <c r="IWC445" s="142"/>
      <c r="IWD445" s="142"/>
      <c r="IWE445" s="142"/>
      <c r="IWF445" s="142"/>
      <c r="IWG445" s="142"/>
      <c r="IWH445" s="142"/>
      <c r="IWI445" s="142"/>
      <c r="IWJ445" s="142"/>
      <c r="IWK445" s="142"/>
      <c r="IWL445" s="142"/>
      <c r="IWM445" s="142"/>
      <c r="IWN445" s="142"/>
      <c r="IWO445" s="142"/>
      <c r="IWP445" s="142"/>
      <c r="IWQ445" s="142"/>
      <c r="IWR445" s="142"/>
      <c r="IWS445" s="142"/>
      <c r="IWT445" s="142"/>
      <c r="IWU445" s="142"/>
      <c r="IWV445" s="142"/>
      <c r="IWW445" s="142"/>
      <c r="IWX445" s="142"/>
      <c r="IWY445" s="142"/>
      <c r="IWZ445" s="142"/>
      <c r="IXA445" s="142"/>
      <c r="IXB445" s="142"/>
      <c r="IXC445" s="142"/>
      <c r="IXD445" s="142"/>
      <c r="IXE445" s="142"/>
      <c r="IXF445" s="142"/>
      <c r="IXG445" s="142"/>
      <c r="IXH445" s="142"/>
      <c r="IXI445" s="142"/>
      <c r="IXJ445" s="142"/>
      <c r="IXK445" s="142"/>
      <c r="IXL445" s="142"/>
      <c r="IXM445" s="142"/>
      <c r="IXN445" s="142"/>
      <c r="IXO445" s="142"/>
      <c r="IXP445" s="142"/>
      <c r="IXQ445" s="142"/>
      <c r="IXR445" s="142"/>
      <c r="IXS445" s="142"/>
      <c r="IXT445" s="142"/>
      <c r="IXU445" s="142"/>
      <c r="IXV445" s="142"/>
      <c r="IXW445" s="142"/>
      <c r="IXX445" s="142"/>
      <c r="IXY445" s="142"/>
      <c r="IXZ445" s="142"/>
      <c r="IYA445" s="142"/>
      <c r="IYB445" s="142"/>
      <c r="IYC445" s="142"/>
      <c r="IYD445" s="142"/>
      <c r="IYE445" s="142"/>
      <c r="IYF445" s="142"/>
      <c r="IYG445" s="142"/>
      <c r="IYH445" s="142"/>
      <c r="IYI445" s="142"/>
      <c r="IYJ445" s="142"/>
      <c r="IYK445" s="142"/>
      <c r="IYL445" s="142"/>
      <c r="IYM445" s="142"/>
      <c r="IYN445" s="142"/>
      <c r="IYO445" s="142"/>
      <c r="IYP445" s="142"/>
      <c r="IYQ445" s="142"/>
      <c r="IYR445" s="142"/>
      <c r="IYS445" s="142"/>
      <c r="IYT445" s="142"/>
      <c r="IYU445" s="142"/>
      <c r="IYV445" s="142"/>
      <c r="IYW445" s="142"/>
      <c r="IYX445" s="142"/>
      <c r="IYY445" s="142"/>
      <c r="IYZ445" s="142"/>
      <c r="IZA445" s="142"/>
      <c r="IZB445" s="142"/>
      <c r="IZC445" s="142"/>
      <c r="IZD445" s="142"/>
      <c r="IZE445" s="142"/>
      <c r="IZF445" s="142"/>
      <c r="IZG445" s="142"/>
      <c r="IZH445" s="142"/>
      <c r="IZI445" s="142"/>
      <c r="IZJ445" s="142"/>
      <c r="IZK445" s="142"/>
      <c r="IZL445" s="142"/>
      <c r="IZM445" s="142"/>
      <c r="IZN445" s="142"/>
      <c r="IZO445" s="142"/>
      <c r="IZP445" s="142"/>
      <c r="IZQ445" s="142"/>
      <c r="IZR445" s="142"/>
      <c r="IZS445" s="142"/>
      <c r="IZT445" s="142"/>
      <c r="IZU445" s="142"/>
      <c r="IZV445" s="142"/>
      <c r="IZW445" s="142"/>
      <c r="IZX445" s="142"/>
      <c r="IZY445" s="142"/>
      <c r="IZZ445" s="142"/>
      <c r="JAA445" s="142"/>
      <c r="JAB445" s="142"/>
      <c r="JAC445" s="142"/>
      <c r="JAD445" s="142"/>
      <c r="JAE445" s="142"/>
      <c r="JAF445" s="142"/>
      <c r="JAG445" s="142"/>
      <c r="JAH445" s="142"/>
      <c r="JAI445" s="142"/>
      <c r="JAJ445" s="142"/>
      <c r="JAK445" s="142"/>
      <c r="JAL445" s="142"/>
      <c r="JAM445" s="142"/>
      <c r="JAN445" s="142"/>
      <c r="JAO445" s="142"/>
      <c r="JAP445" s="142"/>
      <c r="JAQ445" s="142"/>
      <c r="JAR445" s="142"/>
      <c r="JAS445" s="142"/>
      <c r="JAT445" s="142"/>
      <c r="JAU445" s="142"/>
      <c r="JAV445" s="142"/>
      <c r="JAW445" s="142"/>
      <c r="JAX445" s="142"/>
      <c r="JAY445" s="142"/>
      <c r="JAZ445" s="142"/>
      <c r="JBA445" s="142"/>
      <c r="JBB445" s="142"/>
      <c r="JBC445" s="142"/>
      <c r="JBD445" s="142"/>
      <c r="JBE445" s="142"/>
      <c r="JBF445" s="142"/>
      <c r="JBG445" s="142"/>
      <c r="JBH445" s="142"/>
      <c r="JBI445" s="142"/>
      <c r="JBJ445" s="142"/>
      <c r="JBK445" s="142"/>
      <c r="JBL445" s="142"/>
      <c r="JBM445" s="142"/>
      <c r="JBN445" s="142"/>
      <c r="JBO445" s="142"/>
      <c r="JBP445" s="142"/>
      <c r="JBQ445" s="142"/>
      <c r="JBR445" s="142"/>
      <c r="JBS445" s="142"/>
      <c r="JBT445" s="142"/>
      <c r="JBU445" s="142"/>
      <c r="JBV445" s="142"/>
      <c r="JBW445" s="142"/>
      <c r="JBX445" s="142"/>
      <c r="JBY445" s="142"/>
      <c r="JBZ445" s="142"/>
      <c r="JCA445" s="142"/>
      <c r="JCB445" s="142"/>
      <c r="JCC445" s="142"/>
      <c r="JCD445" s="142"/>
      <c r="JCE445" s="142"/>
      <c r="JCF445" s="142"/>
      <c r="JCG445" s="142"/>
      <c r="JCH445" s="142"/>
      <c r="JCI445" s="142"/>
      <c r="JCJ445" s="142"/>
      <c r="JCK445" s="142"/>
      <c r="JCL445" s="142"/>
      <c r="JCM445" s="142"/>
      <c r="JCN445" s="142"/>
      <c r="JCO445" s="142"/>
      <c r="JCP445" s="142"/>
      <c r="JCQ445" s="142"/>
      <c r="JCR445" s="142"/>
      <c r="JCS445" s="142"/>
      <c r="JCT445" s="142"/>
      <c r="JCU445" s="142"/>
      <c r="JCV445" s="142"/>
      <c r="JCW445" s="142"/>
      <c r="JCX445" s="142"/>
      <c r="JCY445" s="142"/>
      <c r="JCZ445" s="142"/>
      <c r="JDA445" s="142"/>
      <c r="JDB445" s="142"/>
      <c r="JDC445" s="142"/>
      <c r="JDD445" s="142"/>
      <c r="JDE445" s="142"/>
      <c r="JDF445" s="142"/>
      <c r="JDG445" s="142"/>
      <c r="JDH445" s="142"/>
      <c r="JDI445" s="142"/>
      <c r="JDJ445" s="142"/>
      <c r="JDK445" s="142"/>
      <c r="JDL445" s="142"/>
      <c r="JDM445" s="142"/>
      <c r="JDN445" s="142"/>
      <c r="JDO445" s="142"/>
      <c r="JDP445" s="142"/>
      <c r="JDQ445" s="142"/>
      <c r="JDR445" s="142"/>
      <c r="JDS445" s="142"/>
      <c r="JDT445" s="142"/>
      <c r="JDU445" s="142"/>
      <c r="JDV445" s="142"/>
      <c r="JDW445" s="142"/>
      <c r="JDX445" s="142"/>
      <c r="JDY445" s="142"/>
      <c r="JDZ445" s="142"/>
      <c r="JEA445" s="142"/>
      <c r="JEB445" s="142"/>
      <c r="JEC445" s="142"/>
      <c r="JED445" s="142"/>
      <c r="JEE445" s="142"/>
      <c r="JEF445" s="142"/>
      <c r="JEG445" s="142"/>
      <c r="JEH445" s="142"/>
      <c r="JEI445" s="142"/>
      <c r="JEJ445" s="142"/>
      <c r="JEK445" s="142"/>
      <c r="JEL445" s="142"/>
      <c r="JEM445" s="142"/>
      <c r="JEN445" s="142"/>
      <c r="JEO445" s="142"/>
      <c r="JEP445" s="142"/>
      <c r="JEQ445" s="142"/>
      <c r="JER445" s="142"/>
      <c r="JES445" s="142"/>
      <c r="JET445" s="142"/>
      <c r="JEU445" s="142"/>
      <c r="JEV445" s="142"/>
      <c r="JEW445" s="142"/>
      <c r="JEX445" s="142"/>
      <c r="JEY445" s="142"/>
      <c r="JEZ445" s="142"/>
      <c r="JFA445" s="142"/>
      <c r="JFB445" s="142"/>
      <c r="JFC445" s="142"/>
      <c r="JFD445" s="142"/>
      <c r="JFE445" s="142"/>
      <c r="JFF445" s="142"/>
      <c r="JFG445" s="142"/>
      <c r="JFH445" s="142"/>
      <c r="JFI445" s="142"/>
      <c r="JFJ445" s="142"/>
      <c r="JFK445" s="142"/>
      <c r="JFL445" s="142"/>
      <c r="JFM445" s="142"/>
      <c r="JFN445" s="142"/>
      <c r="JFO445" s="142"/>
      <c r="JFP445" s="142"/>
      <c r="JFQ445" s="142"/>
      <c r="JFR445" s="142"/>
      <c r="JFS445" s="142"/>
      <c r="JFT445" s="142"/>
      <c r="JFU445" s="142"/>
      <c r="JFV445" s="142"/>
      <c r="JFW445" s="142"/>
      <c r="JFX445" s="142"/>
      <c r="JFY445" s="142"/>
      <c r="JFZ445" s="142"/>
      <c r="JGA445" s="142"/>
      <c r="JGB445" s="142"/>
      <c r="JGC445" s="142"/>
      <c r="JGD445" s="142"/>
      <c r="JGE445" s="142"/>
      <c r="JGF445" s="142"/>
      <c r="JGG445" s="142"/>
      <c r="JGH445" s="142"/>
      <c r="JGI445" s="142"/>
      <c r="JGJ445" s="142"/>
      <c r="JGK445" s="142"/>
      <c r="JGL445" s="142"/>
      <c r="JGM445" s="142"/>
      <c r="JGN445" s="142"/>
      <c r="JGO445" s="142"/>
      <c r="JGP445" s="142"/>
      <c r="JGQ445" s="142"/>
      <c r="JGR445" s="142"/>
      <c r="JGS445" s="142"/>
      <c r="JGT445" s="142"/>
      <c r="JGU445" s="142"/>
      <c r="JGV445" s="142"/>
      <c r="JGW445" s="142"/>
      <c r="JGX445" s="142"/>
      <c r="JGY445" s="142"/>
      <c r="JGZ445" s="142"/>
      <c r="JHA445" s="142"/>
      <c r="JHB445" s="142"/>
      <c r="JHC445" s="142"/>
      <c r="JHD445" s="142"/>
      <c r="JHE445" s="142"/>
      <c r="JHF445" s="142"/>
      <c r="JHG445" s="142"/>
      <c r="JHH445" s="142"/>
      <c r="JHI445" s="142"/>
      <c r="JHJ445" s="142"/>
      <c r="JHK445" s="142"/>
      <c r="JHL445" s="142"/>
      <c r="JHM445" s="142"/>
      <c r="JHN445" s="142"/>
      <c r="JHO445" s="142"/>
      <c r="JHP445" s="142"/>
      <c r="JHQ445" s="142"/>
      <c r="JHR445" s="142"/>
      <c r="JHS445" s="142"/>
      <c r="JHT445" s="142"/>
      <c r="JHU445" s="142"/>
      <c r="JHV445" s="142"/>
      <c r="JHW445" s="142"/>
      <c r="JHX445" s="142"/>
      <c r="JHY445" s="142"/>
      <c r="JHZ445" s="142"/>
      <c r="JIA445" s="142"/>
      <c r="JIB445" s="142"/>
      <c r="JIC445" s="142"/>
      <c r="JID445" s="142"/>
      <c r="JIE445" s="142"/>
      <c r="JIF445" s="142"/>
      <c r="JIG445" s="142"/>
      <c r="JIH445" s="142"/>
      <c r="JII445" s="142"/>
      <c r="JIJ445" s="142"/>
      <c r="JIK445" s="142"/>
      <c r="JIL445" s="142"/>
      <c r="JIM445" s="142"/>
      <c r="JIN445" s="142"/>
      <c r="JIO445" s="142"/>
      <c r="JIP445" s="142"/>
      <c r="JIQ445" s="142"/>
      <c r="JIR445" s="142"/>
      <c r="JIS445" s="142"/>
      <c r="JIT445" s="142"/>
      <c r="JIU445" s="142"/>
      <c r="JIV445" s="142"/>
      <c r="JIW445" s="142"/>
      <c r="JIX445" s="142"/>
      <c r="JIY445" s="142"/>
      <c r="JIZ445" s="142"/>
      <c r="JJA445" s="142"/>
      <c r="JJB445" s="142"/>
      <c r="JJC445" s="142"/>
      <c r="JJD445" s="142"/>
      <c r="JJE445" s="142"/>
      <c r="JJF445" s="142"/>
      <c r="JJG445" s="142"/>
      <c r="JJH445" s="142"/>
      <c r="JJI445" s="142"/>
      <c r="JJJ445" s="142"/>
      <c r="JJK445" s="142"/>
      <c r="JJL445" s="142"/>
      <c r="JJM445" s="142"/>
      <c r="JJN445" s="142"/>
      <c r="JJO445" s="142"/>
      <c r="JJP445" s="142"/>
      <c r="JJQ445" s="142"/>
      <c r="JJR445" s="142"/>
      <c r="JJS445" s="142"/>
      <c r="JJT445" s="142"/>
      <c r="JJU445" s="142"/>
      <c r="JJV445" s="142"/>
      <c r="JJW445" s="142"/>
      <c r="JJX445" s="142"/>
      <c r="JJY445" s="142"/>
      <c r="JJZ445" s="142"/>
      <c r="JKA445" s="142"/>
      <c r="JKB445" s="142"/>
      <c r="JKC445" s="142"/>
      <c r="JKD445" s="142"/>
      <c r="JKE445" s="142"/>
      <c r="JKF445" s="142"/>
      <c r="JKG445" s="142"/>
      <c r="JKH445" s="142"/>
      <c r="JKI445" s="142"/>
      <c r="JKJ445" s="142"/>
      <c r="JKK445" s="142"/>
      <c r="JKL445" s="142"/>
      <c r="JKM445" s="142"/>
      <c r="JKN445" s="142"/>
      <c r="JKO445" s="142"/>
      <c r="JKP445" s="142"/>
      <c r="JKQ445" s="142"/>
      <c r="JKR445" s="142"/>
      <c r="JKS445" s="142"/>
      <c r="JKT445" s="142"/>
      <c r="JKU445" s="142"/>
      <c r="JKV445" s="142"/>
      <c r="JKW445" s="142"/>
      <c r="JKX445" s="142"/>
      <c r="JKY445" s="142"/>
      <c r="JKZ445" s="142"/>
      <c r="JLA445" s="142"/>
      <c r="JLB445" s="142"/>
      <c r="JLC445" s="142"/>
      <c r="JLD445" s="142"/>
      <c r="JLE445" s="142"/>
      <c r="JLF445" s="142"/>
      <c r="JLG445" s="142"/>
      <c r="JLH445" s="142"/>
      <c r="JLI445" s="142"/>
      <c r="JLJ445" s="142"/>
      <c r="JLK445" s="142"/>
      <c r="JLL445" s="142"/>
      <c r="JLM445" s="142"/>
      <c r="JLN445" s="142"/>
      <c r="JLO445" s="142"/>
      <c r="JLP445" s="142"/>
      <c r="JLQ445" s="142"/>
      <c r="JLR445" s="142"/>
      <c r="JLS445" s="142"/>
      <c r="JLT445" s="142"/>
      <c r="JLU445" s="142"/>
      <c r="JLV445" s="142"/>
      <c r="JLW445" s="142"/>
      <c r="JLX445" s="142"/>
      <c r="JLY445" s="142"/>
      <c r="JLZ445" s="142"/>
      <c r="JMA445" s="142"/>
      <c r="JMB445" s="142"/>
      <c r="JMC445" s="142"/>
      <c r="JMD445" s="142"/>
      <c r="JME445" s="142"/>
      <c r="JMF445" s="142"/>
      <c r="JMG445" s="142"/>
      <c r="JMH445" s="142"/>
      <c r="JMI445" s="142"/>
      <c r="JMJ445" s="142"/>
      <c r="JMK445" s="142"/>
      <c r="JML445" s="142"/>
      <c r="JMM445" s="142"/>
      <c r="JMN445" s="142"/>
      <c r="JMO445" s="142"/>
      <c r="JMP445" s="142"/>
      <c r="JMQ445" s="142"/>
      <c r="JMR445" s="142"/>
      <c r="JMS445" s="142"/>
      <c r="JMT445" s="142"/>
      <c r="JMU445" s="142"/>
      <c r="JMV445" s="142"/>
      <c r="JMW445" s="142"/>
      <c r="JMX445" s="142"/>
      <c r="JMY445" s="142"/>
      <c r="JMZ445" s="142"/>
      <c r="JNA445" s="142"/>
      <c r="JNB445" s="142"/>
      <c r="JNC445" s="142"/>
      <c r="JND445" s="142"/>
      <c r="JNE445" s="142"/>
      <c r="JNF445" s="142"/>
      <c r="JNG445" s="142"/>
      <c r="JNH445" s="142"/>
      <c r="JNI445" s="142"/>
      <c r="JNJ445" s="142"/>
      <c r="JNK445" s="142"/>
      <c r="JNL445" s="142"/>
      <c r="JNM445" s="142"/>
      <c r="JNN445" s="142"/>
      <c r="JNO445" s="142"/>
      <c r="JNP445" s="142"/>
      <c r="JNQ445" s="142"/>
      <c r="JNR445" s="142"/>
      <c r="JNS445" s="142"/>
      <c r="JNT445" s="142"/>
      <c r="JNU445" s="142"/>
      <c r="JNV445" s="142"/>
      <c r="JNW445" s="142"/>
      <c r="JNX445" s="142"/>
      <c r="JNY445" s="142"/>
      <c r="JNZ445" s="142"/>
      <c r="JOA445" s="142"/>
      <c r="JOB445" s="142"/>
      <c r="JOC445" s="142"/>
      <c r="JOD445" s="142"/>
      <c r="JOE445" s="142"/>
      <c r="JOF445" s="142"/>
      <c r="JOG445" s="142"/>
      <c r="JOH445" s="142"/>
      <c r="JOI445" s="142"/>
      <c r="JOJ445" s="142"/>
      <c r="JOK445" s="142"/>
      <c r="JOL445" s="142"/>
      <c r="JOM445" s="142"/>
      <c r="JON445" s="142"/>
      <c r="JOO445" s="142"/>
      <c r="JOP445" s="142"/>
      <c r="JOQ445" s="142"/>
      <c r="JOR445" s="142"/>
      <c r="JOS445" s="142"/>
      <c r="JOT445" s="142"/>
      <c r="JOU445" s="142"/>
      <c r="JOV445" s="142"/>
      <c r="JOW445" s="142"/>
      <c r="JOX445" s="142"/>
      <c r="JOY445" s="142"/>
      <c r="JOZ445" s="142"/>
      <c r="JPA445" s="142"/>
      <c r="JPB445" s="142"/>
      <c r="JPC445" s="142"/>
      <c r="JPD445" s="142"/>
      <c r="JPE445" s="142"/>
      <c r="JPF445" s="142"/>
      <c r="JPG445" s="142"/>
      <c r="JPH445" s="142"/>
      <c r="JPI445" s="142"/>
      <c r="JPJ445" s="142"/>
      <c r="JPK445" s="142"/>
      <c r="JPL445" s="142"/>
      <c r="JPM445" s="142"/>
      <c r="JPN445" s="142"/>
      <c r="JPO445" s="142"/>
      <c r="JPP445" s="142"/>
      <c r="JPQ445" s="142"/>
      <c r="JPR445" s="142"/>
      <c r="JPS445" s="142"/>
      <c r="JPT445" s="142"/>
      <c r="JPU445" s="142"/>
      <c r="JPV445" s="142"/>
      <c r="JPW445" s="142"/>
      <c r="JPX445" s="142"/>
      <c r="JPY445" s="142"/>
      <c r="JPZ445" s="142"/>
      <c r="JQA445" s="142"/>
      <c r="JQB445" s="142"/>
      <c r="JQC445" s="142"/>
      <c r="JQD445" s="142"/>
      <c r="JQE445" s="142"/>
      <c r="JQF445" s="142"/>
      <c r="JQG445" s="142"/>
      <c r="JQH445" s="142"/>
      <c r="JQI445" s="142"/>
      <c r="JQJ445" s="142"/>
      <c r="JQK445" s="142"/>
      <c r="JQL445" s="142"/>
      <c r="JQM445" s="142"/>
      <c r="JQN445" s="142"/>
      <c r="JQO445" s="142"/>
      <c r="JQP445" s="142"/>
      <c r="JQQ445" s="142"/>
      <c r="JQR445" s="142"/>
      <c r="JQS445" s="142"/>
      <c r="JQT445" s="142"/>
      <c r="JQU445" s="142"/>
      <c r="JQV445" s="142"/>
      <c r="JQW445" s="142"/>
      <c r="JQX445" s="142"/>
      <c r="JQY445" s="142"/>
      <c r="JQZ445" s="142"/>
      <c r="JRA445" s="142"/>
      <c r="JRB445" s="142"/>
      <c r="JRC445" s="142"/>
      <c r="JRD445" s="142"/>
      <c r="JRE445" s="142"/>
      <c r="JRF445" s="142"/>
      <c r="JRG445" s="142"/>
      <c r="JRH445" s="142"/>
      <c r="JRI445" s="142"/>
      <c r="JRJ445" s="142"/>
      <c r="JRK445" s="142"/>
      <c r="JRL445" s="142"/>
      <c r="JRM445" s="142"/>
      <c r="JRN445" s="142"/>
      <c r="JRO445" s="142"/>
      <c r="JRP445" s="142"/>
      <c r="JRQ445" s="142"/>
      <c r="JRR445" s="142"/>
      <c r="JRS445" s="142"/>
      <c r="JRT445" s="142"/>
      <c r="JRU445" s="142"/>
      <c r="JRV445" s="142"/>
      <c r="JRW445" s="142"/>
      <c r="JRX445" s="142"/>
      <c r="JRY445" s="142"/>
      <c r="JRZ445" s="142"/>
      <c r="JSA445" s="142"/>
      <c r="JSB445" s="142"/>
      <c r="JSC445" s="142"/>
      <c r="JSD445" s="142"/>
      <c r="JSE445" s="142"/>
      <c r="JSF445" s="142"/>
      <c r="JSG445" s="142"/>
      <c r="JSH445" s="142"/>
      <c r="JSI445" s="142"/>
      <c r="JSJ445" s="142"/>
      <c r="JSK445" s="142"/>
      <c r="JSL445" s="142"/>
      <c r="JSM445" s="142"/>
      <c r="JSN445" s="142"/>
      <c r="JSO445" s="142"/>
      <c r="JSP445" s="142"/>
      <c r="JSQ445" s="142"/>
      <c r="JSR445" s="142"/>
      <c r="JSS445" s="142"/>
      <c r="JST445" s="142"/>
      <c r="JSU445" s="142"/>
      <c r="JSV445" s="142"/>
      <c r="JSW445" s="142"/>
      <c r="JSX445" s="142"/>
      <c r="JSY445" s="142"/>
      <c r="JSZ445" s="142"/>
      <c r="JTA445" s="142"/>
      <c r="JTB445" s="142"/>
      <c r="JTC445" s="142"/>
      <c r="JTD445" s="142"/>
      <c r="JTE445" s="142"/>
      <c r="JTF445" s="142"/>
      <c r="JTG445" s="142"/>
      <c r="JTH445" s="142"/>
      <c r="JTI445" s="142"/>
      <c r="JTJ445" s="142"/>
      <c r="JTK445" s="142"/>
      <c r="JTL445" s="142"/>
      <c r="JTM445" s="142"/>
      <c r="JTN445" s="142"/>
      <c r="JTO445" s="142"/>
      <c r="JTP445" s="142"/>
      <c r="JTQ445" s="142"/>
      <c r="JTR445" s="142"/>
      <c r="JTS445" s="142"/>
      <c r="JTT445" s="142"/>
      <c r="JTU445" s="142"/>
      <c r="JTV445" s="142"/>
      <c r="JTW445" s="142"/>
      <c r="JTX445" s="142"/>
      <c r="JTY445" s="142"/>
      <c r="JTZ445" s="142"/>
      <c r="JUA445" s="142"/>
      <c r="JUB445" s="142"/>
      <c r="JUC445" s="142"/>
      <c r="JUD445" s="142"/>
      <c r="JUE445" s="142"/>
      <c r="JUF445" s="142"/>
      <c r="JUG445" s="142"/>
      <c r="JUH445" s="142"/>
      <c r="JUI445" s="142"/>
      <c r="JUJ445" s="142"/>
      <c r="JUK445" s="142"/>
      <c r="JUL445" s="142"/>
      <c r="JUM445" s="142"/>
      <c r="JUN445" s="142"/>
      <c r="JUO445" s="142"/>
      <c r="JUP445" s="142"/>
      <c r="JUQ445" s="142"/>
      <c r="JUR445" s="142"/>
      <c r="JUS445" s="142"/>
      <c r="JUT445" s="142"/>
      <c r="JUU445" s="142"/>
      <c r="JUV445" s="142"/>
      <c r="JUW445" s="142"/>
      <c r="JUX445" s="142"/>
      <c r="JUY445" s="142"/>
      <c r="JUZ445" s="142"/>
      <c r="JVA445" s="142"/>
      <c r="JVB445" s="142"/>
      <c r="JVC445" s="142"/>
      <c r="JVD445" s="142"/>
      <c r="JVE445" s="142"/>
      <c r="JVF445" s="142"/>
      <c r="JVG445" s="142"/>
      <c r="JVH445" s="142"/>
      <c r="JVI445" s="142"/>
      <c r="JVJ445" s="142"/>
      <c r="JVK445" s="142"/>
      <c r="JVL445" s="142"/>
      <c r="JVM445" s="142"/>
      <c r="JVN445" s="142"/>
      <c r="JVO445" s="142"/>
      <c r="JVP445" s="142"/>
      <c r="JVQ445" s="142"/>
      <c r="JVR445" s="142"/>
      <c r="JVS445" s="142"/>
      <c r="JVT445" s="142"/>
      <c r="JVU445" s="142"/>
      <c r="JVV445" s="142"/>
      <c r="JVW445" s="142"/>
      <c r="JVX445" s="142"/>
      <c r="JVY445" s="142"/>
      <c r="JVZ445" s="142"/>
      <c r="JWA445" s="142"/>
      <c r="JWB445" s="142"/>
      <c r="JWC445" s="142"/>
      <c r="JWD445" s="142"/>
      <c r="JWE445" s="142"/>
      <c r="JWF445" s="142"/>
      <c r="JWG445" s="142"/>
      <c r="JWH445" s="142"/>
      <c r="JWI445" s="142"/>
      <c r="JWJ445" s="142"/>
      <c r="JWK445" s="142"/>
      <c r="JWL445" s="142"/>
      <c r="JWM445" s="142"/>
      <c r="JWN445" s="142"/>
      <c r="JWO445" s="142"/>
      <c r="JWP445" s="142"/>
      <c r="JWQ445" s="142"/>
      <c r="JWR445" s="142"/>
      <c r="JWS445" s="142"/>
      <c r="JWT445" s="142"/>
      <c r="JWU445" s="142"/>
      <c r="JWV445" s="142"/>
      <c r="JWW445" s="142"/>
      <c r="JWX445" s="142"/>
      <c r="JWY445" s="142"/>
      <c r="JWZ445" s="142"/>
      <c r="JXA445" s="142"/>
      <c r="JXB445" s="142"/>
      <c r="JXC445" s="142"/>
      <c r="JXD445" s="142"/>
      <c r="JXE445" s="142"/>
      <c r="JXF445" s="142"/>
      <c r="JXG445" s="142"/>
      <c r="JXH445" s="142"/>
      <c r="JXI445" s="142"/>
      <c r="JXJ445" s="142"/>
      <c r="JXK445" s="142"/>
      <c r="JXL445" s="142"/>
      <c r="JXM445" s="142"/>
      <c r="JXN445" s="142"/>
      <c r="JXO445" s="142"/>
      <c r="JXP445" s="142"/>
      <c r="JXQ445" s="142"/>
      <c r="JXR445" s="142"/>
      <c r="JXS445" s="142"/>
      <c r="JXT445" s="142"/>
      <c r="JXU445" s="142"/>
      <c r="JXV445" s="142"/>
      <c r="JXW445" s="142"/>
      <c r="JXX445" s="142"/>
      <c r="JXY445" s="142"/>
      <c r="JXZ445" s="142"/>
      <c r="JYA445" s="142"/>
      <c r="JYB445" s="142"/>
      <c r="JYC445" s="142"/>
      <c r="JYD445" s="142"/>
      <c r="JYE445" s="142"/>
      <c r="JYF445" s="142"/>
      <c r="JYG445" s="142"/>
      <c r="JYH445" s="142"/>
      <c r="JYI445" s="142"/>
      <c r="JYJ445" s="142"/>
      <c r="JYK445" s="142"/>
      <c r="JYL445" s="142"/>
      <c r="JYM445" s="142"/>
      <c r="JYN445" s="142"/>
      <c r="JYO445" s="142"/>
      <c r="JYP445" s="142"/>
      <c r="JYQ445" s="142"/>
      <c r="JYR445" s="142"/>
      <c r="JYS445" s="142"/>
      <c r="JYT445" s="142"/>
      <c r="JYU445" s="142"/>
      <c r="JYV445" s="142"/>
      <c r="JYW445" s="142"/>
      <c r="JYX445" s="142"/>
      <c r="JYY445" s="142"/>
      <c r="JYZ445" s="142"/>
      <c r="JZA445" s="142"/>
      <c r="JZB445" s="142"/>
      <c r="JZC445" s="142"/>
      <c r="JZD445" s="142"/>
      <c r="JZE445" s="142"/>
      <c r="JZF445" s="142"/>
      <c r="JZG445" s="142"/>
      <c r="JZH445" s="142"/>
      <c r="JZI445" s="142"/>
      <c r="JZJ445" s="142"/>
      <c r="JZK445" s="142"/>
      <c r="JZL445" s="142"/>
      <c r="JZM445" s="142"/>
      <c r="JZN445" s="142"/>
      <c r="JZO445" s="142"/>
      <c r="JZP445" s="142"/>
      <c r="JZQ445" s="142"/>
      <c r="JZR445" s="142"/>
      <c r="JZS445" s="142"/>
      <c r="JZT445" s="142"/>
      <c r="JZU445" s="142"/>
      <c r="JZV445" s="142"/>
      <c r="JZW445" s="142"/>
      <c r="JZX445" s="142"/>
      <c r="JZY445" s="142"/>
      <c r="JZZ445" s="142"/>
      <c r="KAA445" s="142"/>
      <c r="KAB445" s="142"/>
      <c r="KAC445" s="142"/>
      <c r="KAD445" s="142"/>
      <c r="KAE445" s="142"/>
      <c r="KAF445" s="142"/>
      <c r="KAG445" s="142"/>
      <c r="KAH445" s="142"/>
      <c r="KAI445" s="142"/>
      <c r="KAJ445" s="142"/>
      <c r="KAK445" s="142"/>
      <c r="KAL445" s="142"/>
      <c r="KAM445" s="142"/>
      <c r="KAN445" s="142"/>
      <c r="KAO445" s="142"/>
      <c r="KAP445" s="142"/>
      <c r="KAQ445" s="142"/>
      <c r="KAR445" s="142"/>
      <c r="KAS445" s="142"/>
      <c r="KAT445" s="142"/>
      <c r="KAU445" s="142"/>
      <c r="KAV445" s="142"/>
      <c r="KAW445" s="142"/>
      <c r="KAX445" s="142"/>
      <c r="KAY445" s="142"/>
      <c r="KAZ445" s="142"/>
      <c r="KBA445" s="142"/>
      <c r="KBB445" s="142"/>
      <c r="KBC445" s="142"/>
      <c r="KBD445" s="142"/>
      <c r="KBE445" s="142"/>
      <c r="KBF445" s="142"/>
      <c r="KBG445" s="142"/>
      <c r="KBH445" s="142"/>
      <c r="KBI445" s="142"/>
      <c r="KBJ445" s="142"/>
      <c r="KBK445" s="142"/>
      <c r="KBL445" s="142"/>
      <c r="KBM445" s="142"/>
      <c r="KBN445" s="142"/>
      <c r="KBO445" s="142"/>
      <c r="KBP445" s="142"/>
      <c r="KBQ445" s="142"/>
      <c r="KBR445" s="142"/>
      <c r="KBS445" s="142"/>
      <c r="KBT445" s="142"/>
      <c r="KBU445" s="142"/>
      <c r="KBV445" s="142"/>
      <c r="KBW445" s="142"/>
      <c r="KBX445" s="142"/>
      <c r="KBY445" s="142"/>
      <c r="KBZ445" s="142"/>
      <c r="KCA445" s="142"/>
      <c r="KCB445" s="142"/>
      <c r="KCC445" s="142"/>
      <c r="KCD445" s="142"/>
      <c r="KCE445" s="142"/>
      <c r="KCF445" s="142"/>
      <c r="KCG445" s="142"/>
      <c r="KCH445" s="142"/>
      <c r="KCI445" s="142"/>
      <c r="KCJ445" s="142"/>
      <c r="KCK445" s="142"/>
      <c r="KCL445" s="142"/>
      <c r="KCM445" s="142"/>
      <c r="KCN445" s="142"/>
      <c r="KCO445" s="142"/>
      <c r="KCP445" s="142"/>
      <c r="KCQ445" s="142"/>
      <c r="KCR445" s="142"/>
      <c r="KCS445" s="142"/>
      <c r="KCT445" s="142"/>
      <c r="KCU445" s="142"/>
      <c r="KCV445" s="142"/>
      <c r="KCW445" s="142"/>
      <c r="KCX445" s="142"/>
      <c r="KCY445" s="142"/>
      <c r="KCZ445" s="142"/>
      <c r="KDA445" s="142"/>
      <c r="KDB445" s="142"/>
      <c r="KDC445" s="142"/>
      <c r="KDD445" s="142"/>
      <c r="KDE445" s="142"/>
      <c r="KDF445" s="142"/>
      <c r="KDG445" s="142"/>
      <c r="KDH445" s="142"/>
      <c r="KDI445" s="142"/>
      <c r="KDJ445" s="142"/>
      <c r="KDK445" s="142"/>
      <c r="KDL445" s="142"/>
      <c r="KDM445" s="142"/>
      <c r="KDN445" s="142"/>
      <c r="KDO445" s="142"/>
      <c r="KDP445" s="142"/>
      <c r="KDQ445" s="142"/>
      <c r="KDR445" s="142"/>
      <c r="KDS445" s="142"/>
      <c r="KDT445" s="142"/>
      <c r="KDU445" s="142"/>
      <c r="KDV445" s="142"/>
      <c r="KDW445" s="142"/>
      <c r="KDX445" s="142"/>
      <c r="KDY445" s="142"/>
      <c r="KDZ445" s="142"/>
      <c r="KEA445" s="142"/>
      <c r="KEB445" s="142"/>
      <c r="KEC445" s="142"/>
      <c r="KED445" s="142"/>
      <c r="KEE445" s="142"/>
      <c r="KEF445" s="142"/>
      <c r="KEG445" s="142"/>
      <c r="KEH445" s="142"/>
      <c r="KEI445" s="142"/>
      <c r="KEJ445" s="142"/>
      <c r="KEK445" s="142"/>
      <c r="KEL445" s="142"/>
      <c r="KEM445" s="142"/>
      <c r="KEN445" s="142"/>
      <c r="KEO445" s="142"/>
      <c r="KEP445" s="142"/>
      <c r="KEQ445" s="142"/>
      <c r="KER445" s="142"/>
      <c r="KES445" s="142"/>
      <c r="KET445" s="142"/>
      <c r="KEU445" s="142"/>
      <c r="KEV445" s="142"/>
      <c r="KEW445" s="142"/>
      <c r="KEX445" s="142"/>
      <c r="KEY445" s="142"/>
      <c r="KEZ445" s="142"/>
      <c r="KFA445" s="142"/>
      <c r="KFB445" s="142"/>
      <c r="KFC445" s="142"/>
      <c r="KFD445" s="142"/>
      <c r="KFE445" s="142"/>
      <c r="KFF445" s="142"/>
      <c r="KFG445" s="142"/>
      <c r="KFH445" s="142"/>
      <c r="KFI445" s="142"/>
      <c r="KFJ445" s="142"/>
      <c r="KFK445" s="142"/>
      <c r="KFL445" s="142"/>
      <c r="KFM445" s="142"/>
      <c r="KFN445" s="142"/>
      <c r="KFO445" s="142"/>
      <c r="KFP445" s="142"/>
      <c r="KFQ445" s="142"/>
      <c r="KFR445" s="142"/>
      <c r="KFS445" s="142"/>
      <c r="KFT445" s="142"/>
      <c r="KFU445" s="142"/>
      <c r="KFV445" s="142"/>
      <c r="KFW445" s="142"/>
      <c r="KFX445" s="142"/>
      <c r="KFY445" s="142"/>
      <c r="KFZ445" s="142"/>
      <c r="KGA445" s="142"/>
      <c r="KGB445" s="142"/>
      <c r="KGC445" s="142"/>
      <c r="KGD445" s="142"/>
      <c r="KGE445" s="142"/>
      <c r="KGF445" s="142"/>
      <c r="KGG445" s="142"/>
      <c r="KGH445" s="142"/>
      <c r="KGI445" s="142"/>
      <c r="KGJ445" s="142"/>
      <c r="KGK445" s="142"/>
      <c r="KGL445" s="142"/>
      <c r="KGM445" s="142"/>
      <c r="KGN445" s="142"/>
      <c r="KGO445" s="142"/>
      <c r="KGP445" s="142"/>
      <c r="KGQ445" s="142"/>
      <c r="KGR445" s="142"/>
      <c r="KGS445" s="142"/>
      <c r="KGT445" s="142"/>
      <c r="KGU445" s="142"/>
      <c r="KGV445" s="142"/>
      <c r="KGW445" s="142"/>
      <c r="KGX445" s="142"/>
      <c r="KGY445" s="142"/>
      <c r="KGZ445" s="142"/>
      <c r="KHA445" s="142"/>
      <c r="KHB445" s="142"/>
      <c r="KHC445" s="142"/>
      <c r="KHD445" s="142"/>
      <c r="KHE445" s="142"/>
      <c r="KHF445" s="142"/>
      <c r="KHG445" s="142"/>
      <c r="KHH445" s="142"/>
      <c r="KHI445" s="142"/>
      <c r="KHJ445" s="142"/>
      <c r="KHK445" s="142"/>
      <c r="KHL445" s="142"/>
      <c r="KHM445" s="142"/>
      <c r="KHN445" s="142"/>
      <c r="KHO445" s="142"/>
      <c r="KHP445" s="142"/>
      <c r="KHQ445" s="142"/>
      <c r="KHR445" s="142"/>
      <c r="KHS445" s="142"/>
      <c r="KHT445" s="142"/>
      <c r="KHU445" s="142"/>
      <c r="KHV445" s="142"/>
      <c r="KHW445" s="142"/>
      <c r="KHX445" s="142"/>
      <c r="KHY445" s="142"/>
      <c r="KHZ445" s="142"/>
      <c r="KIA445" s="142"/>
      <c r="KIB445" s="142"/>
      <c r="KIC445" s="142"/>
      <c r="KID445" s="142"/>
      <c r="KIE445" s="142"/>
      <c r="KIF445" s="142"/>
      <c r="KIG445" s="142"/>
      <c r="KIH445" s="142"/>
      <c r="KII445" s="142"/>
      <c r="KIJ445" s="142"/>
      <c r="KIK445" s="142"/>
      <c r="KIL445" s="142"/>
      <c r="KIM445" s="142"/>
      <c r="KIN445" s="142"/>
      <c r="KIO445" s="142"/>
      <c r="KIP445" s="142"/>
      <c r="KIQ445" s="142"/>
      <c r="KIR445" s="142"/>
      <c r="KIS445" s="142"/>
      <c r="KIT445" s="142"/>
      <c r="KIU445" s="142"/>
      <c r="KIV445" s="142"/>
      <c r="KIW445" s="142"/>
      <c r="KIX445" s="142"/>
      <c r="KIY445" s="142"/>
      <c r="KIZ445" s="142"/>
      <c r="KJA445" s="142"/>
      <c r="KJB445" s="142"/>
      <c r="KJC445" s="142"/>
      <c r="KJD445" s="142"/>
      <c r="KJE445" s="142"/>
      <c r="KJF445" s="142"/>
      <c r="KJG445" s="142"/>
      <c r="KJH445" s="142"/>
      <c r="KJI445" s="142"/>
      <c r="KJJ445" s="142"/>
      <c r="KJK445" s="142"/>
      <c r="KJL445" s="142"/>
      <c r="KJM445" s="142"/>
      <c r="KJN445" s="142"/>
      <c r="KJO445" s="142"/>
      <c r="KJP445" s="142"/>
      <c r="KJQ445" s="142"/>
      <c r="KJR445" s="142"/>
      <c r="KJS445" s="142"/>
      <c r="KJT445" s="142"/>
      <c r="KJU445" s="142"/>
      <c r="KJV445" s="142"/>
      <c r="KJW445" s="142"/>
      <c r="KJX445" s="142"/>
      <c r="KJY445" s="142"/>
      <c r="KJZ445" s="142"/>
      <c r="KKA445" s="142"/>
      <c r="KKB445" s="142"/>
      <c r="KKC445" s="142"/>
      <c r="KKD445" s="142"/>
      <c r="KKE445" s="142"/>
      <c r="KKF445" s="142"/>
      <c r="KKG445" s="142"/>
      <c r="KKH445" s="142"/>
      <c r="KKI445" s="142"/>
      <c r="KKJ445" s="142"/>
      <c r="KKK445" s="142"/>
      <c r="KKL445" s="142"/>
      <c r="KKM445" s="142"/>
      <c r="KKN445" s="142"/>
      <c r="KKO445" s="142"/>
      <c r="KKP445" s="142"/>
      <c r="KKQ445" s="142"/>
      <c r="KKR445" s="142"/>
      <c r="KKS445" s="142"/>
      <c r="KKT445" s="142"/>
      <c r="KKU445" s="142"/>
      <c r="KKV445" s="142"/>
      <c r="KKW445" s="142"/>
      <c r="KKX445" s="142"/>
      <c r="KKY445" s="142"/>
      <c r="KKZ445" s="142"/>
      <c r="KLA445" s="142"/>
      <c r="KLB445" s="142"/>
      <c r="KLC445" s="142"/>
      <c r="KLD445" s="142"/>
      <c r="KLE445" s="142"/>
      <c r="KLF445" s="142"/>
      <c r="KLG445" s="142"/>
      <c r="KLH445" s="142"/>
      <c r="KLI445" s="142"/>
      <c r="KLJ445" s="142"/>
      <c r="KLK445" s="142"/>
      <c r="KLL445" s="142"/>
      <c r="KLM445" s="142"/>
      <c r="KLN445" s="142"/>
      <c r="KLO445" s="142"/>
      <c r="KLP445" s="142"/>
      <c r="KLQ445" s="142"/>
      <c r="KLR445" s="142"/>
      <c r="KLS445" s="142"/>
      <c r="KLT445" s="142"/>
      <c r="KLU445" s="142"/>
      <c r="KLV445" s="142"/>
      <c r="KLW445" s="142"/>
      <c r="KLX445" s="142"/>
      <c r="KLY445" s="142"/>
      <c r="KLZ445" s="142"/>
      <c r="KMA445" s="142"/>
      <c r="KMB445" s="142"/>
      <c r="KMC445" s="142"/>
      <c r="KMD445" s="142"/>
      <c r="KME445" s="142"/>
      <c r="KMF445" s="142"/>
      <c r="KMG445" s="142"/>
      <c r="KMH445" s="142"/>
      <c r="KMI445" s="142"/>
      <c r="KMJ445" s="142"/>
      <c r="KMK445" s="142"/>
      <c r="KML445" s="142"/>
      <c r="KMM445" s="142"/>
      <c r="KMN445" s="142"/>
      <c r="KMO445" s="142"/>
      <c r="KMP445" s="142"/>
      <c r="KMQ445" s="142"/>
      <c r="KMR445" s="142"/>
      <c r="KMS445" s="142"/>
      <c r="KMT445" s="142"/>
      <c r="KMU445" s="142"/>
      <c r="KMV445" s="142"/>
      <c r="KMW445" s="142"/>
      <c r="KMX445" s="142"/>
      <c r="KMY445" s="142"/>
      <c r="KMZ445" s="142"/>
      <c r="KNA445" s="142"/>
      <c r="KNB445" s="142"/>
      <c r="KNC445" s="142"/>
      <c r="KND445" s="142"/>
      <c r="KNE445" s="142"/>
      <c r="KNF445" s="142"/>
      <c r="KNG445" s="142"/>
      <c r="KNH445" s="142"/>
      <c r="KNI445" s="142"/>
      <c r="KNJ445" s="142"/>
      <c r="KNK445" s="142"/>
      <c r="KNL445" s="142"/>
      <c r="KNM445" s="142"/>
      <c r="KNN445" s="142"/>
      <c r="KNO445" s="142"/>
      <c r="KNP445" s="142"/>
      <c r="KNQ445" s="142"/>
      <c r="KNR445" s="142"/>
      <c r="KNS445" s="142"/>
      <c r="KNT445" s="142"/>
      <c r="KNU445" s="142"/>
      <c r="KNV445" s="142"/>
      <c r="KNW445" s="142"/>
      <c r="KNX445" s="142"/>
      <c r="KNY445" s="142"/>
      <c r="KNZ445" s="142"/>
      <c r="KOA445" s="142"/>
      <c r="KOB445" s="142"/>
      <c r="KOC445" s="142"/>
      <c r="KOD445" s="142"/>
      <c r="KOE445" s="142"/>
      <c r="KOF445" s="142"/>
      <c r="KOG445" s="142"/>
      <c r="KOH445" s="142"/>
      <c r="KOI445" s="142"/>
      <c r="KOJ445" s="142"/>
      <c r="KOK445" s="142"/>
      <c r="KOL445" s="142"/>
      <c r="KOM445" s="142"/>
      <c r="KON445" s="142"/>
      <c r="KOO445" s="142"/>
      <c r="KOP445" s="142"/>
      <c r="KOQ445" s="142"/>
      <c r="KOR445" s="142"/>
      <c r="KOS445" s="142"/>
      <c r="KOT445" s="142"/>
      <c r="KOU445" s="142"/>
      <c r="KOV445" s="142"/>
      <c r="KOW445" s="142"/>
      <c r="KOX445" s="142"/>
      <c r="KOY445" s="142"/>
      <c r="KOZ445" s="142"/>
      <c r="KPA445" s="142"/>
      <c r="KPB445" s="142"/>
      <c r="KPC445" s="142"/>
      <c r="KPD445" s="142"/>
      <c r="KPE445" s="142"/>
      <c r="KPF445" s="142"/>
      <c r="KPG445" s="142"/>
      <c r="KPH445" s="142"/>
      <c r="KPI445" s="142"/>
      <c r="KPJ445" s="142"/>
      <c r="KPK445" s="142"/>
      <c r="KPL445" s="142"/>
      <c r="KPM445" s="142"/>
      <c r="KPN445" s="142"/>
      <c r="KPO445" s="142"/>
      <c r="KPP445" s="142"/>
      <c r="KPQ445" s="142"/>
      <c r="KPR445" s="142"/>
      <c r="KPS445" s="142"/>
      <c r="KPT445" s="142"/>
      <c r="KPU445" s="142"/>
      <c r="KPV445" s="142"/>
      <c r="KPW445" s="142"/>
      <c r="KPX445" s="142"/>
      <c r="KPY445" s="142"/>
      <c r="KPZ445" s="142"/>
      <c r="KQA445" s="142"/>
      <c r="KQB445" s="142"/>
      <c r="KQC445" s="142"/>
      <c r="KQD445" s="142"/>
      <c r="KQE445" s="142"/>
      <c r="KQF445" s="142"/>
      <c r="KQG445" s="142"/>
      <c r="KQH445" s="142"/>
      <c r="KQI445" s="142"/>
      <c r="KQJ445" s="142"/>
      <c r="KQK445" s="142"/>
      <c r="KQL445" s="142"/>
      <c r="KQM445" s="142"/>
      <c r="KQN445" s="142"/>
      <c r="KQO445" s="142"/>
      <c r="KQP445" s="142"/>
      <c r="KQQ445" s="142"/>
      <c r="KQR445" s="142"/>
      <c r="KQS445" s="142"/>
      <c r="KQT445" s="142"/>
      <c r="KQU445" s="142"/>
      <c r="KQV445" s="142"/>
      <c r="KQW445" s="142"/>
      <c r="KQX445" s="142"/>
      <c r="KQY445" s="142"/>
      <c r="KQZ445" s="142"/>
      <c r="KRA445" s="142"/>
      <c r="KRB445" s="142"/>
      <c r="KRC445" s="142"/>
      <c r="KRD445" s="142"/>
      <c r="KRE445" s="142"/>
      <c r="KRF445" s="142"/>
      <c r="KRG445" s="142"/>
      <c r="KRH445" s="142"/>
      <c r="KRI445" s="142"/>
      <c r="KRJ445" s="142"/>
      <c r="KRK445" s="142"/>
      <c r="KRL445" s="142"/>
      <c r="KRM445" s="142"/>
      <c r="KRN445" s="142"/>
      <c r="KRO445" s="142"/>
      <c r="KRP445" s="142"/>
      <c r="KRQ445" s="142"/>
      <c r="KRR445" s="142"/>
      <c r="KRS445" s="142"/>
      <c r="KRT445" s="142"/>
      <c r="KRU445" s="142"/>
      <c r="KRV445" s="142"/>
      <c r="KRW445" s="142"/>
      <c r="KRX445" s="142"/>
      <c r="KRY445" s="142"/>
      <c r="KRZ445" s="142"/>
      <c r="KSA445" s="142"/>
      <c r="KSB445" s="142"/>
      <c r="KSC445" s="142"/>
      <c r="KSD445" s="142"/>
      <c r="KSE445" s="142"/>
      <c r="KSF445" s="142"/>
      <c r="KSG445" s="142"/>
      <c r="KSH445" s="142"/>
      <c r="KSI445" s="142"/>
      <c r="KSJ445" s="142"/>
      <c r="KSK445" s="142"/>
      <c r="KSL445" s="142"/>
      <c r="KSM445" s="142"/>
      <c r="KSN445" s="142"/>
      <c r="KSO445" s="142"/>
      <c r="KSP445" s="142"/>
      <c r="KSQ445" s="142"/>
      <c r="KSR445" s="142"/>
      <c r="KSS445" s="142"/>
      <c r="KST445" s="142"/>
      <c r="KSU445" s="142"/>
      <c r="KSV445" s="142"/>
      <c r="KSW445" s="142"/>
      <c r="KSX445" s="142"/>
      <c r="KSY445" s="142"/>
      <c r="KSZ445" s="142"/>
      <c r="KTA445" s="142"/>
      <c r="KTB445" s="142"/>
      <c r="KTC445" s="142"/>
      <c r="KTD445" s="142"/>
      <c r="KTE445" s="142"/>
      <c r="KTF445" s="142"/>
      <c r="KTG445" s="142"/>
      <c r="KTH445" s="142"/>
      <c r="KTI445" s="142"/>
      <c r="KTJ445" s="142"/>
      <c r="KTK445" s="142"/>
      <c r="KTL445" s="142"/>
      <c r="KTM445" s="142"/>
      <c r="KTN445" s="142"/>
      <c r="KTO445" s="142"/>
      <c r="KTP445" s="142"/>
      <c r="KTQ445" s="142"/>
      <c r="KTR445" s="142"/>
      <c r="KTS445" s="142"/>
      <c r="KTT445" s="142"/>
      <c r="KTU445" s="142"/>
      <c r="KTV445" s="142"/>
      <c r="KTW445" s="142"/>
      <c r="KTX445" s="142"/>
      <c r="KTY445" s="142"/>
      <c r="KTZ445" s="142"/>
      <c r="KUA445" s="142"/>
      <c r="KUB445" s="142"/>
      <c r="KUC445" s="142"/>
      <c r="KUD445" s="142"/>
      <c r="KUE445" s="142"/>
      <c r="KUF445" s="142"/>
      <c r="KUG445" s="142"/>
      <c r="KUH445" s="142"/>
      <c r="KUI445" s="142"/>
      <c r="KUJ445" s="142"/>
      <c r="KUK445" s="142"/>
      <c r="KUL445" s="142"/>
      <c r="KUM445" s="142"/>
      <c r="KUN445" s="142"/>
      <c r="KUO445" s="142"/>
      <c r="KUP445" s="142"/>
      <c r="KUQ445" s="142"/>
      <c r="KUR445" s="142"/>
      <c r="KUS445" s="142"/>
      <c r="KUT445" s="142"/>
      <c r="KUU445" s="142"/>
      <c r="KUV445" s="142"/>
      <c r="KUW445" s="142"/>
      <c r="KUX445" s="142"/>
      <c r="KUY445" s="142"/>
      <c r="KUZ445" s="142"/>
      <c r="KVA445" s="142"/>
      <c r="KVB445" s="142"/>
      <c r="KVC445" s="142"/>
      <c r="KVD445" s="142"/>
      <c r="KVE445" s="142"/>
      <c r="KVF445" s="142"/>
      <c r="KVG445" s="142"/>
      <c r="KVH445" s="142"/>
      <c r="KVI445" s="142"/>
      <c r="KVJ445" s="142"/>
      <c r="KVK445" s="142"/>
      <c r="KVL445" s="142"/>
      <c r="KVM445" s="142"/>
      <c r="KVN445" s="142"/>
      <c r="KVO445" s="142"/>
      <c r="KVP445" s="142"/>
      <c r="KVQ445" s="142"/>
      <c r="KVR445" s="142"/>
      <c r="KVS445" s="142"/>
      <c r="KVT445" s="142"/>
      <c r="KVU445" s="142"/>
      <c r="KVV445" s="142"/>
      <c r="KVW445" s="142"/>
      <c r="KVX445" s="142"/>
      <c r="KVY445" s="142"/>
      <c r="KVZ445" s="142"/>
      <c r="KWA445" s="142"/>
      <c r="KWB445" s="142"/>
      <c r="KWC445" s="142"/>
      <c r="KWD445" s="142"/>
      <c r="KWE445" s="142"/>
      <c r="KWF445" s="142"/>
      <c r="KWG445" s="142"/>
      <c r="KWH445" s="142"/>
      <c r="KWI445" s="142"/>
      <c r="KWJ445" s="142"/>
      <c r="KWK445" s="142"/>
      <c r="KWL445" s="142"/>
      <c r="KWM445" s="142"/>
      <c r="KWN445" s="142"/>
      <c r="KWO445" s="142"/>
      <c r="KWP445" s="142"/>
      <c r="KWQ445" s="142"/>
      <c r="KWR445" s="142"/>
      <c r="KWS445" s="142"/>
      <c r="KWT445" s="142"/>
      <c r="KWU445" s="142"/>
      <c r="KWV445" s="142"/>
      <c r="KWW445" s="142"/>
      <c r="KWX445" s="142"/>
      <c r="KWY445" s="142"/>
      <c r="KWZ445" s="142"/>
      <c r="KXA445" s="142"/>
      <c r="KXB445" s="142"/>
      <c r="KXC445" s="142"/>
      <c r="KXD445" s="142"/>
      <c r="KXE445" s="142"/>
      <c r="KXF445" s="142"/>
      <c r="KXG445" s="142"/>
      <c r="KXH445" s="142"/>
      <c r="KXI445" s="142"/>
      <c r="KXJ445" s="142"/>
      <c r="KXK445" s="142"/>
      <c r="KXL445" s="142"/>
      <c r="KXM445" s="142"/>
      <c r="KXN445" s="142"/>
      <c r="KXO445" s="142"/>
      <c r="KXP445" s="142"/>
      <c r="KXQ445" s="142"/>
      <c r="KXR445" s="142"/>
      <c r="KXS445" s="142"/>
      <c r="KXT445" s="142"/>
      <c r="KXU445" s="142"/>
      <c r="KXV445" s="142"/>
      <c r="KXW445" s="142"/>
      <c r="KXX445" s="142"/>
      <c r="KXY445" s="142"/>
      <c r="KXZ445" s="142"/>
      <c r="KYA445" s="142"/>
      <c r="KYB445" s="142"/>
      <c r="KYC445" s="142"/>
      <c r="KYD445" s="142"/>
      <c r="KYE445" s="142"/>
      <c r="KYF445" s="142"/>
      <c r="KYG445" s="142"/>
      <c r="KYH445" s="142"/>
      <c r="KYI445" s="142"/>
      <c r="KYJ445" s="142"/>
      <c r="KYK445" s="142"/>
      <c r="KYL445" s="142"/>
      <c r="KYM445" s="142"/>
      <c r="KYN445" s="142"/>
      <c r="KYO445" s="142"/>
      <c r="KYP445" s="142"/>
      <c r="KYQ445" s="142"/>
      <c r="KYR445" s="142"/>
      <c r="KYS445" s="142"/>
      <c r="KYT445" s="142"/>
      <c r="KYU445" s="142"/>
      <c r="KYV445" s="142"/>
      <c r="KYW445" s="142"/>
      <c r="KYX445" s="142"/>
      <c r="KYY445" s="142"/>
      <c r="KYZ445" s="142"/>
      <c r="KZA445" s="142"/>
      <c r="KZB445" s="142"/>
      <c r="KZC445" s="142"/>
      <c r="KZD445" s="142"/>
      <c r="KZE445" s="142"/>
      <c r="KZF445" s="142"/>
      <c r="KZG445" s="142"/>
      <c r="KZH445" s="142"/>
      <c r="KZI445" s="142"/>
      <c r="KZJ445" s="142"/>
      <c r="KZK445" s="142"/>
      <c r="KZL445" s="142"/>
      <c r="KZM445" s="142"/>
      <c r="KZN445" s="142"/>
      <c r="KZO445" s="142"/>
      <c r="KZP445" s="142"/>
      <c r="KZQ445" s="142"/>
      <c r="KZR445" s="142"/>
      <c r="KZS445" s="142"/>
      <c r="KZT445" s="142"/>
      <c r="KZU445" s="142"/>
      <c r="KZV445" s="142"/>
      <c r="KZW445" s="142"/>
      <c r="KZX445" s="142"/>
      <c r="KZY445" s="142"/>
      <c r="KZZ445" s="142"/>
      <c r="LAA445" s="142"/>
      <c r="LAB445" s="142"/>
      <c r="LAC445" s="142"/>
      <c r="LAD445" s="142"/>
      <c r="LAE445" s="142"/>
      <c r="LAF445" s="142"/>
      <c r="LAG445" s="142"/>
      <c r="LAH445" s="142"/>
      <c r="LAI445" s="142"/>
      <c r="LAJ445" s="142"/>
      <c r="LAK445" s="142"/>
      <c r="LAL445" s="142"/>
      <c r="LAM445" s="142"/>
      <c r="LAN445" s="142"/>
      <c r="LAO445" s="142"/>
      <c r="LAP445" s="142"/>
      <c r="LAQ445" s="142"/>
      <c r="LAR445" s="142"/>
      <c r="LAS445" s="142"/>
      <c r="LAT445" s="142"/>
      <c r="LAU445" s="142"/>
      <c r="LAV445" s="142"/>
      <c r="LAW445" s="142"/>
      <c r="LAX445" s="142"/>
      <c r="LAY445" s="142"/>
      <c r="LAZ445" s="142"/>
      <c r="LBA445" s="142"/>
      <c r="LBB445" s="142"/>
      <c r="LBC445" s="142"/>
      <c r="LBD445" s="142"/>
      <c r="LBE445" s="142"/>
      <c r="LBF445" s="142"/>
      <c r="LBG445" s="142"/>
      <c r="LBH445" s="142"/>
      <c r="LBI445" s="142"/>
      <c r="LBJ445" s="142"/>
      <c r="LBK445" s="142"/>
      <c r="LBL445" s="142"/>
      <c r="LBM445" s="142"/>
      <c r="LBN445" s="142"/>
      <c r="LBO445" s="142"/>
      <c r="LBP445" s="142"/>
      <c r="LBQ445" s="142"/>
      <c r="LBR445" s="142"/>
      <c r="LBS445" s="142"/>
      <c r="LBT445" s="142"/>
      <c r="LBU445" s="142"/>
      <c r="LBV445" s="142"/>
      <c r="LBW445" s="142"/>
      <c r="LBX445" s="142"/>
      <c r="LBY445" s="142"/>
      <c r="LBZ445" s="142"/>
      <c r="LCA445" s="142"/>
      <c r="LCB445" s="142"/>
      <c r="LCC445" s="142"/>
      <c r="LCD445" s="142"/>
      <c r="LCE445" s="142"/>
      <c r="LCF445" s="142"/>
      <c r="LCG445" s="142"/>
      <c r="LCH445" s="142"/>
      <c r="LCI445" s="142"/>
      <c r="LCJ445" s="142"/>
      <c r="LCK445" s="142"/>
      <c r="LCL445" s="142"/>
      <c r="LCM445" s="142"/>
      <c r="LCN445" s="142"/>
      <c r="LCO445" s="142"/>
      <c r="LCP445" s="142"/>
      <c r="LCQ445" s="142"/>
      <c r="LCR445" s="142"/>
      <c r="LCS445" s="142"/>
      <c r="LCT445" s="142"/>
      <c r="LCU445" s="142"/>
      <c r="LCV445" s="142"/>
      <c r="LCW445" s="142"/>
      <c r="LCX445" s="142"/>
      <c r="LCY445" s="142"/>
      <c r="LCZ445" s="142"/>
      <c r="LDA445" s="142"/>
      <c r="LDB445" s="142"/>
      <c r="LDC445" s="142"/>
      <c r="LDD445" s="142"/>
      <c r="LDE445" s="142"/>
      <c r="LDF445" s="142"/>
      <c r="LDG445" s="142"/>
      <c r="LDH445" s="142"/>
      <c r="LDI445" s="142"/>
      <c r="LDJ445" s="142"/>
      <c r="LDK445" s="142"/>
      <c r="LDL445" s="142"/>
      <c r="LDM445" s="142"/>
      <c r="LDN445" s="142"/>
      <c r="LDO445" s="142"/>
      <c r="LDP445" s="142"/>
      <c r="LDQ445" s="142"/>
      <c r="LDR445" s="142"/>
      <c r="LDS445" s="142"/>
      <c r="LDT445" s="142"/>
      <c r="LDU445" s="142"/>
      <c r="LDV445" s="142"/>
      <c r="LDW445" s="142"/>
      <c r="LDX445" s="142"/>
      <c r="LDY445" s="142"/>
      <c r="LDZ445" s="142"/>
      <c r="LEA445" s="142"/>
      <c r="LEB445" s="142"/>
      <c r="LEC445" s="142"/>
      <c r="LED445" s="142"/>
      <c r="LEE445" s="142"/>
      <c r="LEF445" s="142"/>
      <c r="LEG445" s="142"/>
      <c r="LEH445" s="142"/>
      <c r="LEI445" s="142"/>
      <c r="LEJ445" s="142"/>
      <c r="LEK445" s="142"/>
      <c r="LEL445" s="142"/>
      <c r="LEM445" s="142"/>
      <c r="LEN445" s="142"/>
      <c r="LEO445" s="142"/>
      <c r="LEP445" s="142"/>
      <c r="LEQ445" s="142"/>
      <c r="LER445" s="142"/>
      <c r="LES445" s="142"/>
      <c r="LET445" s="142"/>
      <c r="LEU445" s="142"/>
      <c r="LEV445" s="142"/>
      <c r="LEW445" s="142"/>
      <c r="LEX445" s="142"/>
      <c r="LEY445" s="142"/>
      <c r="LEZ445" s="142"/>
      <c r="LFA445" s="142"/>
      <c r="LFB445" s="142"/>
      <c r="LFC445" s="142"/>
      <c r="LFD445" s="142"/>
      <c r="LFE445" s="142"/>
      <c r="LFF445" s="142"/>
      <c r="LFG445" s="142"/>
      <c r="LFH445" s="142"/>
      <c r="LFI445" s="142"/>
      <c r="LFJ445" s="142"/>
      <c r="LFK445" s="142"/>
      <c r="LFL445" s="142"/>
      <c r="LFM445" s="142"/>
      <c r="LFN445" s="142"/>
      <c r="LFO445" s="142"/>
      <c r="LFP445" s="142"/>
      <c r="LFQ445" s="142"/>
      <c r="LFR445" s="142"/>
      <c r="LFS445" s="142"/>
      <c r="LFT445" s="142"/>
      <c r="LFU445" s="142"/>
      <c r="LFV445" s="142"/>
      <c r="LFW445" s="142"/>
      <c r="LFX445" s="142"/>
      <c r="LFY445" s="142"/>
      <c r="LFZ445" s="142"/>
      <c r="LGA445" s="142"/>
      <c r="LGB445" s="142"/>
      <c r="LGC445" s="142"/>
      <c r="LGD445" s="142"/>
      <c r="LGE445" s="142"/>
      <c r="LGF445" s="142"/>
      <c r="LGG445" s="142"/>
      <c r="LGH445" s="142"/>
      <c r="LGI445" s="142"/>
      <c r="LGJ445" s="142"/>
      <c r="LGK445" s="142"/>
      <c r="LGL445" s="142"/>
      <c r="LGM445" s="142"/>
      <c r="LGN445" s="142"/>
      <c r="LGO445" s="142"/>
      <c r="LGP445" s="142"/>
      <c r="LGQ445" s="142"/>
      <c r="LGR445" s="142"/>
      <c r="LGS445" s="142"/>
      <c r="LGT445" s="142"/>
      <c r="LGU445" s="142"/>
      <c r="LGV445" s="142"/>
      <c r="LGW445" s="142"/>
      <c r="LGX445" s="142"/>
      <c r="LGY445" s="142"/>
      <c r="LGZ445" s="142"/>
      <c r="LHA445" s="142"/>
      <c r="LHB445" s="142"/>
      <c r="LHC445" s="142"/>
      <c r="LHD445" s="142"/>
      <c r="LHE445" s="142"/>
      <c r="LHF445" s="142"/>
      <c r="LHG445" s="142"/>
      <c r="LHH445" s="142"/>
      <c r="LHI445" s="142"/>
      <c r="LHJ445" s="142"/>
      <c r="LHK445" s="142"/>
      <c r="LHL445" s="142"/>
      <c r="LHM445" s="142"/>
      <c r="LHN445" s="142"/>
      <c r="LHO445" s="142"/>
      <c r="LHP445" s="142"/>
      <c r="LHQ445" s="142"/>
      <c r="LHR445" s="142"/>
      <c r="LHS445" s="142"/>
      <c r="LHT445" s="142"/>
      <c r="LHU445" s="142"/>
      <c r="LHV445" s="142"/>
      <c r="LHW445" s="142"/>
      <c r="LHX445" s="142"/>
      <c r="LHY445" s="142"/>
      <c r="LHZ445" s="142"/>
      <c r="LIA445" s="142"/>
      <c r="LIB445" s="142"/>
      <c r="LIC445" s="142"/>
      <c r="LID445" s="142"/>
      <c r="LIE445" s="142"/>
      <c r="LIF445" s="142"/>
      <c r="LIG445" s="142"/>
      <c r="LIH445" s="142"/>
      <c r="LII445" s="142"/>
      <c r="LIJ445" s="142"/>
      <c r="LIK445" s="142"/>
      <c r="LIL445" s="142"/>
      <c r="LIM445" s="142"/>
      <c r="LIN445" s="142"/>
      <c r="LIO445" s="142"/>
      <c r="LIP445" s="142"/>
      <c r="LIQ445" s="142"/>
      <c r="LIR445" s="142"/>
      <c r="LIS445" s="142"/>
      <c r="LIT445" s="142"/>
      <c r="LIU445" s="142"/>
      <c r="LIV445" s="142"/>
      <c r="LIW445" s="142"/>
      <c r="LIX445" s="142"/>
      <c r="LIY445" s="142"/>
      <c r="LIZ445" s="142"/>
      <c r="LJA445" s="142"/>
      <c r="LJB445" s="142"/>
      <c r="LJC445" s="142"/>
      <c r="LJD445" s="142"/>
      <c r="LJE445" s="142"/>
      <c r="LJF445" s="142"/>
      <c r="LJG445" s="142"/>
      <c r="LJH445" s="142"/>
      <c r="LJI445" s="142"/>
      <c r="LJJ445" s="142"/>
      <c r="LJK445" s="142"/>
      <c r="LJL445" s="142"/>
      <c r="LJM445" s="142"/>
      <c r="LJN445" s="142"/>
      <c r="LJO445" s="142"/>
      <c r="LJP445" s="142"/>
      <c r="LJQ445" s="142"/>
      <c r="LJR445" s="142"/>
      <c r="LJS445" s="142"/>
      <c r="LJT445" s="142"/>
      <c r="LJU445" s="142"/>
      <c r="LJV445" s="142"/>
      <c r="LJW445" s="142"/>
      <c r="LJX445" s="142"/>
      <c r="LJY445" s="142"/>
      <c r="LJZ445" s="142"/>
      <c r="LKA445" s="142"/>
      <c r="LKB445" s="142"/>
      <c r="LKC445" s="142"/>
      <c r="LKD445" s="142"/>
      <c r="LKE445" s="142"/>
      <c r="LKF445" s="142"/>
      <c r="LKG445" s="142"/>
      <c r="LKH445" s="142"/>
      <c r="LKI445" s="142"/>
      <c r="LKJ445" s="142"/>
      <c r="LKK445" s="142"/>
      <c r="LKL445" s="142"/>
      <c r="LKM445" s="142"/>
      <c r="LKN445" s="142"/>
      <c r="LKO445" s="142"/>
      <c r="LKP445" s="142"/>
      <c r="LKQ445" s="142"/>
      <c r="LKR445" s="142"/>
      <c r="LKS445" s="142"/>
      <c r="LKT445" s="142"/>
      <c r="LKU445" s="142"/>
      <c r="LKV445" s="142"/>
      <c r="LKW445" s="142"/>
      <c r="LKX445" s="142"/>
      <c r="LKY445" s="142"/>
      <c r="LKZ445" s="142"/>
      <c r="LLA445" s="142"/>
      <c r="LLB445" s="142"/>
      <c r="LLC445" s="142"/>
      <c r="LLD445" s="142"/>
      <c r="LLE445" s="142"/>
      <c r="LLF445" s="142"/>
      <c r="LLG445" s="142"/>
      <c r="LLH445" s="142"/>
      <c r="LLI445" s="142"/>
      <c r="LLJ445" s="142"/>
      <c r="LLK445" s="142"/>
      <c r="LLL445" s="142"/>
      <c r="LLM445" s="142"/>
      <c r="LLN445" s="142"/>
      <c r="LLO445" s="142"/>
      <c r="LLP445" s="142"/>
      <c r="LLQ445" s="142"/>
      <c r="LLR445" s="142"/>
      <c r="LLS445" s="142"/>
      <c r="LLT445" s="142"/>
      <c r="LLU445" s="142"/>
      <c r="LLV445" s="142"/>
      <c r="LLW445" s="142"/>
      <c r="LLX445" s="142"/>
      <c r="LLY445" s="142"/>
      <c r="LLZ445" s="142"/>
      <c r="LMA445" s="142"/>
      <c r="LMB445" s="142"/>
      <c r="LMC445" s="142"/>
      <c r="LMD445" s="142"/>
      <c r="LME445" s="142"/>
      <c r="LMF445" s="142"/>
      <c r="LMG445" s="142"/>
      <c r="LMH445" s="142"/>
      <c r="LMI445" s="142"/>
      <c r="LMJ445" s="142"/>
      <c r="LMK445" s="142"/>
      <c r="LML445" s="142"/>
      <c r="LMM445" s="142"/>
      <c r="LMN445" s="142"/>
      <c r="LMO445" s="142"/>
      <c r="LMP445" s="142"/>
      <c r="LMQ445" s="142"/>
      <c r="LMR445" s="142"/>
      <c r="LMS445" s="142"/>
      <c r="LMT445" s="142"/>
      <c r="LMU445" s="142"/>
      <c r="LMV445" s="142"/>
      <c r="LMW445" s="142"/>
      <c r="LMX445" s="142"/>
      <c r="LMY445" s="142"/>
      <c r="LMZ445" s="142"/>
      <c r="LNA445" s="142"/>
      <c r="LNB445" s="142"/>
      <c r="LNC445" s="142"/>
      <c r="LND445" s="142"/>
      <c r="LNE445" s="142"/>
      <c r="LNF445" s="142"/>
      <c r="LNG445" s="142"/>
      <c r="LNH445" s="142"/>
      <c r="LNI445" s="142"/>
      <c r="LNJ445" s="142"/>
      <c r="LNK445" s="142"/>
      <c r="LNL445" s="142"/>
      <c r="LNM445" s="142"/>
      <c r="LNN445" s="142"/>
      <c r="LNO445" s="142"/>
      <c r="LNP445" s="142"/>
      <c r="LNQ445" s="142"/>
      <c r="LNR445" s="142"/>
      <c r="LNS445" s="142"/>
      <c r="LNT445" s="142"/>
      <c r="LNU445" s="142"/>
      <c r="LNV445" s="142"/>
      <c r="LNW445" s="142"/>
      <c r="LNX445" s="142"/>
      <c r="LNY445" s="142"/>
      <c r="LNZ445" s="142"/>
      <c r="LOA445" s="142"/>
      <c r="LOB445" s="142"/>
      <c r="LOC445" s="142"/>
      <c r="LOD445" s="142"/>
      <c r="LOE445" s="142"/>
      <c r="LOF445" s="142"/>
      <c r="LOG445" s="142"/>
      <c r="LOH445" s="142"/>
      <c r="LOI445" s="142"/>
      <c r="LOJ445" s="142"/>
      <c r="LOK445" s="142"/>
      <c r="LOL445" s="142"/>
      <c r="LOM445" s="142"/>
      <c r="LON445" s="142"/>
      <c r="LOO445" s="142"/>
      <c r="LOP445" s="142"/>
      <c r="LOQ445" s="142"/>
      <c r="LOR445" s="142"/>
      <c r="LOS445" s="142"/>
      <c r="LOT445" s="142"/>
      <c r="LOU445" s="142"/>
      <c r="LOV445" s="142"/>
      <c r="LOW445" s="142"/>
      <c r="LOX445" s="142"/>
      <c r="LOY445" s="142"/>
      <c r="LOZ445" s="142"/>
      <c r="LPA445" s="142"/>
      <c r="LPB445" s="142"/>
      <c r="LPC445" s="142"/>
      <c r="LPD445" s="142"/>
      <c r="LPE445" s="142"/>
      <c r="LPF445" s="142"/>
      <c r="LPG445" s="142"/>
      <c r="LPH445" s="142"/>
      <c r="LPI445" s="142"/>
      <c r="LPJ445" s="142"/>
      <c r="LPK445" s="142"/>
      <c r="LPL445" s="142"/>
      <c r="LPM445" s="142"/>
      <c r="LPN445" s="142"/>
      <c r="LPO445" s="142"/>
      <c r="LPP445" s="142"/>
      <c r="LPQ445" s="142"/>
      <c r="LPR445" s="142"/>
      <c r="LPS445" s="142"/>
      <c r="LPT445" s="142"/>
      <c r="LPU445" s="142"/>
      <c r="LPV445" s="142"/>
      <c r="LPW445" s="142"/>
      <c r="LPX445" s="142"/>
      <c r="LPY445" s="142"/>
      <c r="LPZ445" s="142"/>
      <c r="LQA445" s="142"/>
      <c r="LQB445" s="142"/>
      <c r="LQC445" s="142"/>
      <c r="LQD445" s="142"/>
      <c r="LQE445" s="142"/>
      <c r="LQF445" s="142"/>
      <c r="LQG445" s="142"/>
      <c r="LQH445" s="142"/>
      <c r="LQI445" s="142"/>
      <c r="LQJ445" s="142"/>
      <c r="LQK445" s="142"/>
      <c r="LQL445" s="142"/>
      <c r="LQM445" s="142"/>
      <c r="LQN445" s="142"/>
      <c r="LQO445" s="142"/>
      <c r="LQP445" s="142"/>
      <c r="LQQ445" s="142"/>
      <c r="LQR445" s="142"/>
      <c r="LQS445" s="142"/>
      <c r="LQT445" s="142"/>
      <c r="LQU445" s="142"/>
      <c r="LQV445" s="142"/>
      <c r="LQW445" s="142"/>
      <c r="LQX445" s="142"/>
      <c r="LQY445" s="142"/>
      <c r="LQZ445" s="142"/>
      <c r="LRA445" s="142"/>
      <c r="LRB445" s="142"/>
      <c r="LRC445" s="142"/>
      <c r="LRD445" s="142"/>
      <c r="LRE445" s="142"/>
      <c r="LRF445" s="142"/>
      <c r="LRG445" s="142"/>
      <c r="LRH445" s="142"/>
      <c r="LRI445" s="142"/>
      <c r="LRJ445" s="142"/>
      <c r="LRK445" s="142"/>
      <c r="LRL445" s="142"/>
      <c r="LRM445" s="142"/>
      <c r="LRN445" s="142"/>
      <c r="LRO445" s="142"/>
      <c r="LRP445" s="142"/>
      <c r="LRQ445" s="142"/>
      <c r="LRR445" s="142"/>
      <c r="LRS445" s="142"/>
      <c r="LRT445" s="142"/>
      <c r="LRU445" s="142"/>
      <c r="LRV445" s="142"/>
      <c r="LRW445" s="142"/>
      <c r="LRX445" s="142"/>
      <c r="LRY445" s="142"/>
      <c r="LRZ445" s="142"/>
      <c r="LSA445" s="142"/>
      <c r="LSB445" s="142"/>
      <c r="LSC445" s="142"/>
      <c r="LSD445" s="142"/>
      <c r="LSE445" s="142"/>
      <c r="LSF445" s="142"/>
      <c r="LSG445" s="142"/>
      <c r="LSH445" s="142"/>
      <c r="LSI445" s="142"/>
      <c r="LSJ445" s="142"/>
      <c r="LSK445" s="142"/>
      <c r="LSL445" s="142"/>
      <c r="LSM445" s="142"/>
      <c r="LSN445" s="142"/>
      <c r="LSO445" s="142"/>
      <c r="LSP445" s="142"/>
      <c r="LSQ445" s="142"/>
      <c r="LSR445" s="142"/>
      <c r="LSS445" s="142"/>
      <c r="LST445" s="142"/>
      <c r="LSU445" s="142"/>
      <c r="LSV445" s="142"/>
      <c r="LSW445" s="142"/>
      <c r="LSX445" s="142"/>
      <c r="LSY445" s="142"/>
      <c r="LSZ445" s="142"/>
      <c r="LTA445" s="142"/>
      <c r="LTB445" s="142"/>
      <c r="LTC445" s="142"/>
      <c r="LTD445" s="142"/>
      <c r="LTE445" s="142"/>
      <c r="LTF445" s="142"/>
      <c r="LTG445" s="142"/>
      <c r="LTH445" s="142"/>
      <c r="LTI445" s="142"/>
      <c r="LTJ445" s="142"/>
      <c r="LTK445" s="142"/>
      <c r="LTL445" s="142"/>
      <c r="LTM445" s="142"/>
      <c r="LTN445" s="142"/>
      <c r="LTO445" s="142"/>
      <c r="LTP445" s="142"/>
      <c r="LTQ445" s="142"/>
      <c r="LTR445" s="142"/>
      <c r="LTS445" s="142"/>
      <c r="LTT445" s="142"/>
      <c r="LTU445" s="142"/>
      <c r="LTV445" s="142"/>
      <c r="LTW445" s="142"/>
      <c r="LTX445" s="142"/>
      <c r="LTY445" s="142"/>
      <c r="LTZ445" s="142"/>
      <c r="LUA445" s="142"/>
      <c r="LUB445" s="142"/>
      <c r="LUC445" s="142"/>
      <c r="LUD445" s="142"/>
      <c r="LUE445" s="142"/>
      <c r="LUF445" s="142"/>
      <c r="LUG445" s="142"/>
      <c r="LUH445" s="142"/>
      <c r="LUI445" s="142"/>
      <c r="LUJ445" s="142"/>
      <c r="LUK445" s="142"/>
      <c r="LUL445" s="142"/>
      <c r="LUM445" s="142"/>
      <c r="LUN445" s="142"/>
      <c r="LUO445" s="142"/>
      <c r="LUP445" s="142"/>
      <c r="LUQ445" s="142"/>
      <c r="LUR445" s="142"/>
      <c r="LUS445" s="142"/>
      <c r="LUT445" s="142"/>
      <c r="LUU445" s="142"/>
      <c r="LUV445" s="142"/>
      <c r="LUW445" s="142"/>
      <c r="LUX445" s="142"/>
      <c r="LUY445" s="142"/>
      <c r="LUZ445" s="142"/>
      <c r="LVA445" s="142"/>
      <c r="LVB445" s="142"/>
      <c r="LVC445" s="142"/>
      <c r="LVD445" s="142"/>
      <c r="LVE445" s="142"/>
      <c r="LVF445" s="142"/>
      <c r="LVG445" s="142"/>
      <c r="LVH445" s="142"/>
      <c r="LVI445" s="142"/>
      <c r="LVJ445" s="142"/>
      <c r="LVK445" s="142"/>
      <c r="LVL445" s="142"/>
      <c r="LVM445" s="142"/>
      <c r="LVN445" s="142"/>
      <c r="LVO445" s="142"/>
      <c r="LVP445" s="142"/>
      <c r="LVQ445" s="142"/>
      <c r="LVR445" s="142"/>
      <c r="LVS445" s="142"/>
      <c r="LVT445" s="142"/>
      <c r="LVU445" s="142"/>
      <c r="LVV445" s="142"/>
      <c r="LVW445" s="142"/>
      <c r="LVX445" s="142"/>
      <c r="LVY445" s="142"/>
      <c r="LVZ445" s="142"/>
      <c r="LWA445" s="142"/>
      <c r="LWB445" s="142"/>
      <c r="LWC445" s="142"/>
      <c r="LWD445" s="142"/>
      <c r="LWE445" s="142"/>
      <c r="LWF445" s="142"/>
      <c r="LWG445" s="142"/>
      <c r="LWH445" s="142"/>
      <c r="LWI445" s="142"/>
      <c r="LWJ445" s="142"/>
      <c r="LWK445" s="142"/>
      <c r="LWL445" s="142"/>
      <c r="LWM445" s="142"/>
      <c r="LWN445" s="142"/>
      <c r="LWO445" s="142"/>
      <c r="LWP445" s="142"/>
      <c r="LWQ445" s="142"/>
      <c r="LWR445" s="142"/>
      <c r="LWS445" s="142"/>
      <c r="LWT445" s="142"/>
      <c r="LWU445" s="142"/>
      <c r="LWV445" s="142"/>
      <c r="LWW445" s="142"/>
      <c r="LWX445" s="142"/>
      <c r="LWY445" s="142"/>
      <c r="LWZ445" s="142"/>
      <c r="LXA445" s="142"/>
      <c r="LXB445" s="142"/>
      <c r="LXC445" s="142"/>
      <c r="LXD445" s="142"/>
      <c r="LXE445" s="142"/>
      <c r="LXF445" s="142"/>
      <c r="LXG445" s="142"/>
      <c r="LXH445" s="142"/>
      <c r="LXI445" s="142"/>
      <c r="LXJ445" s="142"/>
      <c r="LXK445" s="142"/>
      <c r="LXL445" s="142"/>
      <c r="LXM445" s="142"/>
      <c r="LXN445" s="142"/>
      <c r="LXO445" s="142"/>
      <c r="LXP445" s="142"/>
      <c r="LXQ445" s="142"/>
      <c r="LXR445" s="142"/>
      <c r="LXS445" s="142"/>
      <c r="LXT445" s="142"/>
      <c r="LXU445" s="142"/>
      <c r="LXV445" s="142"/>
      <c r="LXW445" s="142"/>
      <c r="LXX445" s="142"/>
      <c r="LXY445" s="142"/>
      <c r="LXZ445" s="142"/>
      <c r="LYA445" s="142"/>
      <c r="LYB445" s="142"/>
      <c r="LYC445" s="142"/>
      <c r="LYD445" s="142"/>
      <c r="LYE445" s="142"/>
      <c r="LYF445" s="142"/>
      <c r="LYG445" s="142"/>
      <c r="LYH445" s="142"/>
      <c r="LYI445" s="142"/>
      <c r="LYJ445" s="142"/>
      <c r="LYK445" s="142"/>
      <c r="LYL445" s="142"/>
      <c r="LYM445" s="142"/>
      <c r="LYN445" s="142"/>
      <c r="LYO445" s="142"/>
      <c r="LYP445" s="142"/>
      <c r="LYQ445" s="142"/>
      <c r="LYR445" s="142"/>
      <c r="LYS445" s="142"/>
      <c r="LYT445" s="142"/>
      <c r="LYU445" s="142"/>
      <c r="LYV445" s="142"/>
      <c r="LYW445" s="142"/>
      <c r="LYX445" s="142"/>
      <c r="LYY445" s="142"/>
      <c r="LYZ445" s="142"/>
      <c r="LZA445" s="142"/>
      <c r="LZB445" s="142"/>
      <c r="LZC445" s="142"/>
      <c r="LZD445" s="142"/>
      <c r="LZE445" s="142"/>
      <c r="LZF445" s="142"/>
      <c r="LZG445" s="142"/>
      <c r="LZH445" s="142"/>
      <c r="LZI445" s="142"/>
      <c r="LZJ445" s="142"/>
      <c r="LZK445" s="142"/>
      <c r="LZL445" s="142"/>
      <c r="LZM445" s="142"/>
      <c r="LZN445" s="142"/>
      <c r="LZO445" s="142"/>
      <c r="LZP445" s="142"/>
      <c r="LZQ445" s="142"/>
      <c r="LZR445" s="142"/>
      <c r="LZS445" s="142"/>
      <c r="LZT445" s="142"/>
      <c r="LZU445" s="142"/>
      <c r="LZV445" s="142"/>
      <c r="LZW445" s="142"/>
      <c r="LZX445" s="142"/>
      <c r="LZY445" s="142"/>
      <c r="LZZ445" s="142"/>
      <c r="MAA445" s="142"/>
      <c r="MAB445" s="142"/>
      <c r="MAC445" s="142"/>
      <c r="MAD445" s="142"/>
      <c r="MAE445" s="142"/>
      <c r="MAF445" s="142"/>
      <c r="MAG445" s="142"/>
      <c r="MAH445" s="142"/>
      <c r="MAI445" s="142"/>
      <c r="MAJ445" s="142"/>
      <c r="MAK445" s="142"/>
      <c r="MAL445" s="142"/>
      <c r="MAM445" s="142"/>
      <c r="MAN445" s="142"/>
      <c r="MAO445" s="142"/>
      <c r="MAP445" s="142"/>
      <c r="MAQ445" s="142"/>
      <c r="MAR445" s="142"/>
      <c r="MAS445" s="142"/>
      <c r="MAT445" s="142"/>
      <c r="MAU445" s="142"/>
      <c r="MAV445" s="142"/>
      <c r="MAW445" s="142"/>
      <c r="MAX445" s="142"/>
      <c r="MAY445" s="142"/>
      <c r="MAZ445" s="142"/>
      <c r="MBA445" s="142"/>
      <c r="MBB445" s="142"/>
      <c r="MBC445" s="142"/>
      <c r="MBD445" s="142"/>
      <c r="MBE445" s="142"/>
      <c r="MBF445" s="142"/>
      <c r="MBG445" s="142"/>
      <c r="MBH445" s="142"/>
      <c r="MBI445" s="142"/>
      <c r="MBJ445" s="142"/>
      <c r="MBK445" s="142"/>
      <c r="MBL445" s="142"/>
      <c r="MBM445" s="142"/>
      <c r="MBN445" s="142"/>
      <c r="MBO445" s="142"/>
      <c r="MBP445" s="142"/>
      <c r="MBQ445" s="142"/>
      <c r="MBR445" s="142"/>
      <c r="MBS445" s="142"/>
      <c r="MBT445" s="142"/>
      <c r="MBU445" s="142"/>
      <c r="MBV445" s="142"/>
      <c r="MBW445" s="142"/>
      <c r="MBX445" s="142"/>
      <c r="MBY445" s="142"/>
      <c r="MBZ445" s="142"/>
      <c r="MCA445" s="142"/>
      <c r="MCB445" s="142"/>
      <c r="MCC445" s="142"/>
      <c r="MCD445" s="142"/>
      <c r="MCE445" s="142"/>
      <c r="MCF445" s="142"/>
      <c r="MCG445" s="142"/>
      <c r="MCH445" s="142"/>
      <c r="MCI445" s="142"/>
      <c r="MCJ445" s="142"/>
      <c r="MCK445" s="142"/>
      <c r="MCL445" s="142"/>
      <c r="MCM445" s="142"/>
      <c r="MCN445" s="142"/>
      <c r="MCO445" s="142"/>
      <c r="MCP445" s="142"/>
      <c r="MCQ445" s="142"/>
      <c r="MCR445" s="142"/>
      <c r="MCS445" s="142"/>
      <c r="MCT445" s="142"/>
      <c r="MCU445" s="142"/>
      <c r="MCV445" s="142"/>
      <c r="MCW445" s="142"/>
      <c r="MCX445" s="142"/>
      <c r="MCY445" s="142"/>
      <c r="MCZ445" s="142"/>
      <c r="MDA445" s="142"/>
      <c r="MDB445" s="142"/>
      <c r="MDC445" s="142"/>
      <c r="MDD445" s="142"/>
      <c r="MDE445" s="142"/>
      <c r="MDF445" s="142"/>
      <c r="MDG445" s="142"/>
      <c r="MDH445" s="142"/>
      <c r="MDI445" s="142"/>
      <c r="MDJ445" s="142"/>
      <c r="MDK445" s="142"/>
      <c r="MDL445" s="142"/>
      <c r="MDM445" s="142"/>
      <c r="MDN445" s="142"/>
      <c r="MDO445" s="142"/>
      <c r="MDP445" s="142"/>
      <c r="MDQ445" s="142"/>
      <c r="MDR445" s="142"/>
      <c r="MDS445" s="142"/>
      <c r="MDT445" s="142"/>
      <c r="MDU445" s="142"/>
      <c r="MDV445" s="142"/>
      <c r="MDW445" s="142"/>
      <c r="MDX445" s="142"/>
      <c r="MDY445" s="142"/>
      <c r="MDZ445" s="142"/>
      <c r="MEA445" s="142"/>
      <c r="MEB445" s="142"/>
      <c r="MEC445" s="142"/>
      <c r="MED445" s="142"/>
      <c r="MEE445" s="142"/>
      <c r="MEF445" s="142"/>
      <c r="MEG445" s="142"/>
      <c r="MEH445" s="142"/>
      <c r="MEI445" s="142"/>
      <c r="MEJ445" s="142"/>
      <c r="MEK445" s="142"/>
      <c r="MEL445" s="142"/>
      <c r="MEM445" s="142"/>
      <c r="MEN445" s="142"/>
      <c r="MEO445" s="142"/>
      <c r="MEP445" s="142"/>
      <c r="MEQ445" s="142"/>
      <c r="MER445" s="142"/>
      <c r="MES445" s="142"/>
      <c r="MET445" s="142"/>
      <c r="MEU445" s="142"/>
      <c r="MEV445" s="142"/>
      <c r="MEW445" s="142"/>
      <c r="MEX445" s="142"/>
      <c r="MEY445" s="142"/>
      <c r="MEZ445" s="142"/>
      <c r="MFA445" s="142"/>
      <c r="MFB445" s="142"/>
      <c r="MFC445" s="142"/>
      <c r="MFD445" s="142"/>
      <c r="MFE445" s="142"/>
      <c r="MFF445" s="142"/>
      <c r="MFG445" s="142"/>
      <c r="MFH445" s="142"/>
      <c r="MFI445" s="142"/>
      <c r="MFJ445" s="142"/>
      <c r="MFK445" s="142"/>
      <c r="MFL445" s="142"/>
      <c r="MFM445" s="142"/>
      <c r="MFN445" s="142"/>
      <c r="MFO445" s="142"/>
      <c r="MFP445" s="142"/>
      <c r="MFQ445" s="142"/>
      <c r="MFR445" s="142"/>
      <c r="MFS445" s="142"/>
      <c r="MFT445" s="142"/>
      <c r="MFU445" s="142"/>
      <c r="MFV445" s="142"/>
      <c r="MFW445" s="142"/>
      <c r="MFX445" s="142"/>
      <c r="MFY445" s="142"/>
      <c r="MFZ445" s="142"/>
      <c r="MGA445" s="142"/>
      <c r="MGB445" s="142"/>
      <c r="MGC445" s="142"/>
      <c r="MGD445" s="142"/>
      <c r="MGE445" s="142"/>
      <c r="MGF445" s="142"/>
      <c r="MGG445" s="142"/>
      <c r="MGH445" s="142"/>
      <c r="MGI445" s="142"/>
      <c r="MGJ445" s="142"/>
      <c r="MGK445" s="142"/>
      <c r="MGL445" s="142"/>
      <c r="MGM445" s="142"/>
      <c r="MGN445" s="142"/>
      <c r="MGO445" s="142"/>
      <c r="MGP445" s="142"/>
      <c r="MGQ445" s="142"/>
      <c r="MGR445" s="142"/>
      <c r="MGS445" s="142"/>
      <c r="MGT445" s="142"/>
      <c r="MGU445" s="142"/>
      <c r="MGV445" s="142"/>
      <c r="MGW445" s="142"/>
      <c r="MGX445" s="142"/>
      <c r="MGY445" s="142"/>
      <c r="MGZ445" s="142"/>
      <c r="MHA445" s="142"/>
      <c r="MHB445" s="142"/>
      <c r="MHC445" s="142"/>
      <c r="MHD445" s="142"/>
      <c r="MHE445" s="142"/>
      <c r="MHF445" s="142"/>
      <c r="MHG445" s="142"/>
      <c r="MHH445" s="142"/>
      <c r="MHI445" s="142"/>
      <c r="MHJ445" s="142"/>
      <c r="MHK445" s="142"/>
      <c r="MHL445" s="142"/>
      <c r="MHM445" s="142"/>
      <c r="MHN445" s="142"/>
      <c r="MHO445" s="142"/>
      <c r="MHP445" s="142"/>
      <c r="MHQ445" s="142"/>
      <c r="MHR445" s="142"/>
      <c r="MHS445" s="142"/>
      <c r="MHT445" s="142"/>
      <c r="MHU445" s="142"/>
      <c r="MHV445" s="142"/>
      <c r="MHW445" s="142"/>
      <c r="MHX445" s="142"/>
      <c r="MHY445" s="142"/>
      <c r="MHZ445" s="142"/>
      <c r="MIA445" s="142"/>
      <c r="MIB445" s="142"/>
      <c r="MIC445" s="142"/>
      <c r="MID445" s="142"/>
      <c r="MIE445" s="142"/>
      <c r="MIF445" s="142"/>
      <c r="MIG445" s="142"/>
      <c r="MIH445" s="142"/>
      <c r="MII445" s="142"/>
      <c r="MIJ445" s="142"/>
      <c r="MIK445" s="142"/>
      <c r="MIL445" s="142"/>
      <c r="MIM445" s="142"/>
      <c r="MIN445" s="142"/>
      <c r="MIO445" s="142"/>
      <c r="MIP445" s="142"/>
      <c r="MIQ445" s="142"/>
      <c r="MIR445" s="142"/>
      <c r="MIS445" s="142"/>
      <c r="MIT445" s="142"/>
      <c r="MIU445" s="142"/>
      <c r="MIV445" s="142"/>
      <c r="MIW445" s="142"/>
      <c r="MIX445" s="142"/>
      <c r="MIY445" s="142"/>
      <c r="MIZ445" s="142"/>
      <c r="MJA445" s="142"/>
      <c r="MJB445" s="142"/>
      <c r="MJC445" s="142"/>
      <c r="MJD445" s="142"/>
      <c r="MJE445" s="142"/>
      <c r="MJF445" s="142"/>
      <c r="MJG445" s="142"/>
      <c r="MJH445" s="142"/>
      <c r="MJI445" s="142"/>
      <c r="MJJ445" s="142"/>
      <c r="MJK445" s="142"/>
      <c r="MJL445" s="142"/>
      <c r="MJM445" s="142"/>
      <c r="MJN445" s="142"/>
      <c r="MJO445" s="142"/>
      <c r="MJP445" s="142"/>
      <c r="MJQ445" s="142"/>
      <c r="MJR445" s="142"/>
      <c r="MJS445" s="142"/>
      <c r="MJT445" s="142"/>
      <c r="MJU445" s="142"/>
      <c r="MJV445" s="142"/>
      <c r="MJW445" s="142"/>
      <c r="MJX445" s="142"/>
      <c r="MJY445" s="142"/>
      <c r="MJZ445" s="142"/>
      <c r="MKA445" s="142"/>
      <c r="MKB445" s="142"/>
      <c r="MKC445" s="142"/>
      <c r="MKD445" s="142"/>
      <c r="MKE445" s="142"/>
      <c r="MKF445" s="142"/>
      <c r="MKG445" s="142"/>
      <c r="MKH445" s="142"/>
      <c r="MKI445" s="142"/>
      <c r="MKJ445" s="142"/>
      <c r="MKK445" s="142"/>
      <c r="MKL445" s="142"/>
      <c r="MKM445" s="142"/>
      <c r="MKN445" s="142"/>
      <c r="MKO445" s="142"/>
      <c r="MKP445" s="142"/>
      <c r="MKQ445" s="142"/>
      <c r="MKR445" s="142"/>
      <c r="MKS445" s="142"/>
      <c r="MKT445" s="142"/>
      <c r="MKU445" s="142"/>
      <c r="MKV445" s="142"/>
      <c r="MKW445" s="142"/>
      <c r="MKX445" s="142"/>
      <c r="MKY445" s="142"/>
      <c r="MKZ445" s="142"/>
      <c r="MLA445" s="142"/>
      <c r="MLB445" s="142"/>
      <c r="MLC445" s="142"/>
      <c r="MLD445" s="142"/>
      <c r="MLE445" s="142"/>
      <c r="MLF445" s="142"/>
      <c r="MLG445" s="142"/>
      <c r="MLH445" s="142"/>
      <c r="MLI445" s="142"/>
      <c r="MLJ445" s="142"/>
      <c r="MLK445" s="142"/>
      <c r="MLL445" s="142"/>
      <c r="MLM445" s="142"/>
      <c r="MLN445" s="142"/>
      <c r="MLO445" s="142"/>
      <c r="MLP445" s="142"/>
      <c r="MLQ445" s="142"/>
      <c r="MLR445" s="142"/>
      <c r="MLS445" s="142"/>
      <c r="MLT445" s="142"/>
      <c r="MLU445" s="142"/>
      <c r="MLV445" s="142"/>
      <c r="MLW445" s="142"/>
      <c r="MLX445" s="142"/>
      <c r="MLY445" s="142"/>
      <c r="MLZ445" s="142"/>
      <c r="MMA445" s="142"/>
      <c r="MMB445" s="142"/>
      <c r="MMC445" s="142"/>
      <c r="MMD445" s="142"/>
      <c r="MME445" s="142"/>
      <c r="MMF445" s="142"/>
      <c r="MMG445" s="142"/>
      <c r="MMH445" s="142"/>
      <c r="MMI445" s="142"/>
      <c r="MMJ445" s="142"/>
      <c r="MMK445" s="142"/>
      <c r="MML445" s="142"/>
      <c r="MMM445" s="142"/>
      <c r="MMN445" s="142"/>
      <c r="MMO445" s="142"/>
      <c r="MMP445" s="142"/>
      <c r="MMQ445" s="142"/>
      <c r="MMR445" s="142"/>
      <c r="MMS445" s="142"/>
      <c r="MMT445" s="142"/>
      <c r="MMU445" s="142"/>
      <c r="MMV445" s="142"/>
      <c r="MMW445" s="142"/>
      <c r="MMX445" s="142"/>
      <c r="MMY445" s="142"/>
      <c r="MMZ445" s="142"/>
      <c r="MNA445" s="142"/>
      <c r="MNB445" s="142"/>
      <c r="MNC445" s="142"/>
      <c r="MND445" s="142"/>
      <c r="MNE445" s="142"/>
      <c r="MNF445" s="142"/>
      <c r="MNG445" s="142"/>
      <c r="MNH445" s="142"/>
      <c r="MNI445" s="142"/>
      <c r="MNJ445" s="142"/>
      <c r="MNK445" s="142"/>
      <c r="MNL445" s="142"/>
      <c r="MNM445" s="142"/>
      <c r="MNN445" s="142"/>
      <c r="MNO445" s="142"/>
      <c r="MNP445" s="142"/>
      <c r="MNQ445" s="142"/>
      <c r="MNR445" s="142"/>
      <c r="MNS445" s="142"/>
      <c r="MNT445" s="142"/>
      <c r="MNU445" s="142"/>
      <c r="MNV445" s="142"/>
      <c r="MNW445" s="142"/>
      <c r="MNX445" s="142"/>
      <c r="MNY445" s="142"/>
      <c r="MNZ445" s="142"/>
      <c r="MOA445" s="142"/>
      <c r="MOB445" s="142"/>
      <c r="MOC445" s="142"/>
      <c r="MOD445" s="142"/>
      <c r="MOE445" s="142"/>
      <c r="MOF445" s="142"/>
      <c r="MOG445" s="142"/>
      <c r="MOH445" s="142"/>
      <c r="MOI445" s="142"/>
      <c r="MOJ445" s="142"/>
      <c r="MOK445" s="142"/>
      <c r="MOL445" s="142"/>
      <c r="MOM445" s="142"/>
      <c r="MON445" s="142"/>
      <c r="MOO445" s="142"/>
      <c r="MOP445" s="142"/>
      <c r="MOQ445" s="142"/>
      <c r="MOR445" s="142"/>
      <c r="MOS445" s="142"/>
      <c r="MOT445" s="142"/>
      <c r="MOU445" s="142"/>
      <c r="MOV445" s="142"/>
      <c r="MOW445" s="142"/>
      <c r="MOX445" s="142"/>
      <c r="MOY445" s="142"/>
      <c r="MOZ445" s="142"/>
      <c r="MPA445" s="142"/>
      <c r="MPB445" s="142"/>
      <c r="MPC445" s="142"/>
      <c r="MPD445" s="142"/>
      <c r="MPE445" s="142"/>
      <c r="MPF445" s="142"/>
      <c r="MPG445" s="142"/>
      <c r="MPH445" s="142"/>
      <c r="MPI445" s="142"/>
      <c r="MPJ445" s="142"/>
      <c r="MPK445" s="142"/>
      <c r="MPL445" s="142"/>
      <c r="MPM445" s="142"/>
      <c r="MPN445" s="142"/>
      <c r="MPO445" s="142"/>
      <c r="MPP445" s="142"/>
      <c r="MPQ445" s="142"/>
      <c r="MPR445" s="142"/>
      <c r="MPS445" s="142"/>
      <c r="MPT445" s="142"/>
      <c r="MPU445" s="142"/>
      <c r="MPV445" s="142"/>
      <c r="MPW445" s="142"/>
      <c r="MPX445" s="142"/>
      <c r="MPY445" s="142"/>
      <c r="MPZ445" s="142"/>
      <c r="MQA445" s="142"/>
      <c r="MQB445" s="142"/>
      <c r="MQC445" s="142"/>
      <c r="MQD445" s="142"/>
      <c r="MQE445" s="142"/>
      <c r="MQF445" s="142"/>
      <c r="MQG445" s="142"/>
      <c r="MQH445" s="142"/>
      <c r="MQI445" s="142"/>
      <c r="MQJ445" s="142"/>
      <c r="MQK445" s="142"/>
      <c r="MQL445" s="142"/>
      <c r="MQM445" s="142"/>
      <c r="MQN445" s="142"/>
      <c r="MQO445" s="142"/>
      <c r="MQP445" s="142"/>
      <c r="MQQ445" s="142"/>
      <c r="MQR445" s="142"/>
      <c r="MQS445" s="142"/>
      <c r="MQT445" s="142"/>
      <c r="MQU445" s="142"/>
      <c r="MQV445" s="142"/>
      <c r="MQW445" s="142"/>
      <c r="MQX445" s="142"/>
      <c r="MQY445" s="142"/>
      <c r="MQZ445" s="142"/>
      <c r="MRA445" s="142"/>
      <c r="MRB445" s="142"/>
      <c r="MRC445" s="142"/>
      <c r="MRD445" s="142"/>
      <c r="MRE445" s="142"/>
      <c r="MRF445" s="142"/>
      <c r="MRG445" s="142"/>
      <c r="MRH445" s="142"/>
      <c r="MRI445" s="142"/>
      <c r="MRJ445" s="142"/>
      <c r="MRK445" s="142"/>
      <c r="MRL445" s="142"/>
      <c r="MRM445" s="142"/>
      <c r="MRN445" s="142"/>
      <c r="MRO445" s="142"/>
      <c r="MRP445" s="142"/>
      <c r="MRQ445" s="142"/>
      <c r="MRR445" s="142"/>
      <c r="MRS445" s="142"/>
      <c r="MRT445" s="142"/>
      <c r="MRU445" s="142"/>
      <c r="MRV445" s="142"/>
      <c r="MRW445" s="142"/>
      <c r="MRX445" s="142"/>
      <c r="MRY445" s="142"/>
      <c r="MRZ445" s="142"/>
      <c r="MSA445" s="142"/>
      <c r="MSB445" s="142"/>
      <c r="MSC445" s="142"/>
      <c r="MSD445" s="142"/>
      <c r="MSE445" s="142"/>
      <c r="MSF445" s="142"/>
      <c r="MSG445" s="142"/>
      <c r="MSH445" s="142"/>
      <c r="MSI445" s="142"/>
      <c r="MSJ445" s="142"/>
      <c r="MSK445" s="142"/>
      <c r="MSL445" s="142"/>
      <c r="MSM445" s="142"/>
      <c r="MSN445" s="142"/>
      <c r="MSO445" s="142"/>
      <c r="MSP445" s="142"/>
      <c r="MSQ445" s="142"/>
      <c r="MSR445" s="142"/>
      <c r="MSS445" s="142"/>
      <c r="MST445" s="142"/>
      <c r="MSU445" s="142"/>
      <c r="MSV445" s="142"/>
      <c r="MSW445" s="142"/>
      <c r="MSX445" s="142"/>
      <c r="MSY445" s="142"/>
      <c r="MSZ445" s="142"/>
      <c r="MTA445" s="142"/>
      <c r="MTB445" s="142"/>
      <c r="MTC445" s="142"/>
      <c r="MTD445" s="142"/>
      <c r="MTE445" s="142"/>
      <c r="MTF445" s="142"/>
      <c r="MTG445" s="142"/>
      <c r="MTH445" s="142"/>
      <c r="MTI445" s="142"/>
      <c r="MTJ445" s="142"/>
      <c r="MTK445" s="142"/>
      <c r="MTL445" s="142"/>
      <c r="MTM445" s="142"/>
      <c r="MTN445" s="142"/>
      <c r="MTO445" s="142"/>
      <c r="MTP445" s="142"/>
      <c r="MTQ445" s="142"/>
      <c r="MTR445" s="142"/>
      <c r="MTS445" s="142"/>
      <c r="MTT445" s="142"/>
      <c r="MTU445" s="142"/>
      <c r="MTV445" s="142"/>
      <c r="MTW445" s="142"/>
      <c r="MTX445" s="142"/>
      <c r="MTY445" s="142"/>
      <c r="MTZ445" s="142"/>
      <c r="MUA445" s="142"/>
      <c r="MUB445" s="142"/>
      <c r="MUC445" s="142"/>
      <c r="MUD445" s="142"/>
      <c r="MUE445" s="142"/>
      <c r="MUF445" s="142"/>
      <c r="MUG445" s="142"/>
      <c r="MUH445" s="142"/>
      <c r="MUI445" s="142"/>
      <c r="MUJ445" s="142"/>
      <c r="MUK445" s="142"/>
      <c r="MUL445" s="142"/>
      <c r="MUM445" s="142"/>
      <c r="MUN445" s="142"/>
      <c r="MUO445" s="142"/>
      <c r="MUP445" s="142"/>
      <c r="MUQ445" s="142"/>
      <c r="MUR445" s="142"/>
      <c r="MUS445" s="142"/>
      <c r="MUT445" s="142"/>
      <c r="MUU445" s="142"/>
      <c r="MUV445" s="142"/>
      <c r="MUW445" s="142"/>
      <c r="MUX445" s="142"/>
      <c r="MUY445" s="142"/>
      <c r="MUZ445" s="142"/>
      <c r="MVA445" s="142"/>
      <c r="MVB445" s="142"/>
      <c r="MVC445" s="142"/>
      <c r="MVD445" s="142"/>
      <c r="MVE445" s="142"/>
      <c r="MVF445" s="142"/>
      <c r="MVG445" s="142"/>
      <c r="MVH445" s="142"/>
      <c r="MVI445" s="142"/>
      <c r="MVJ445" s="142"/>
      <c r="MVK445" s="142"/>
      <c r="MVL445" s="142"/>
      <c r="MVM445" s="142"/>
      <c r="MVN445" s="142"/>
      <c r="MVO445" s="142"/>
      <c r="MVP445" s="142"/>
      <c r="MVQ445" s="142"/>
      <c r="MVR445" s="142"/>
      <c r="MVS445" s="142"/>
      <c r="MVT445" s="142"/>
      <c r="MVU445" s="142"/>
      <c r="MVV445" s="142"/>
      <c r="MVW445" s="142"/>
      <c r="MVX445" s="142"/>
      <c r="MVY445" s="142"/>
      <c r="MVZ445" s="142"/>
      <c r="MWA445" s="142"/>
      <c r="MWB445" s="142"/>
      <c r="MWC445" s="142"/>
      <c r="MWD445" s="142"/>
      <c r="MWE445" s="142"/>
      <c r="MWF445" s="142"/>
      <c r="MWG445" s="142"/>
      <c r="MWH445" s="142"/>
      <c r="MWI445" s="142"/>
      <c r="MWJ445" s="142"/>
      <c r="MWK445" s="142"/>
      <c r="MWL445" s="142"/>
      <c r="MWM445" s="142"/>
      <c r="MWN445" s="142"/>
      <c r="MWO445" s="142"/>
      <c r="MWP445" s="142"/>
      <c r="MWQ445" s="142"/>
      <c r="MWR445" s="142"/>
      <c r="MWS445" s="142"/>
      <c r="MWT445" s="142"/>
      <c r="MWU445" s="142"/>
      <c r="MWV445" s="142"/>
      <c r="MWW445" s="142"/>
      <c r="MWX445" s="142"/>
      <c r="MWY445" s="142"/>
      <c r="MWZ445" s="142"/>
      <c r="MXA445" s="142"/>
      <c r="MXB445" s="142"/>
      <c r="MXC445" s="142"/>
      <c r="MXD445" s="142"/>
      <c r="MXE445" s="142"/>
      <c r="MXF445" s="142"/>
      <c r="MXG445" s="142"/>
      <c r="MXH445" s="142"/>
      <c r="MXI445" s="142"/>
      <c r="MXJ445" s="142"/>
      <c r="MXK445" s="142"/>
      <c r="MXL445" s="142"/>
      <c r="MXM445" s="142"/>
      <c r="MXN445" s="142"/>
      <c r="MXO445" s="142"/>
      <c r="MXP445" s="142"/>
      <c r="MXQ445" s="142"/>
      <c r="MXR445" s="142"/>
      <c r="MXS445" s="142"/>
      <c r="MXT445" s="142"/>
      <c r="MXU445" s="142"/>
      <c r="MXV445" s="142"/>
      <c r="MXW445" s="142"/>
      <c r="MXX445" s="142"/>
      <c r="MXY445" s="142"/>
      <c r="MXZ445" s="142"/>
      <c r="MYA445" s="142"/>
      <c r="MYB445" s="142"/>
      <c r="MYC445" s="142"/>
      <c r="MYD445" s="142"/>
      <c r="MYE445" s="142"/>
      <c r="MYF445" s="142"/>
      <c r="MYG445" s="142"/>
      <c r="MYH445" s="142"/>
      <c r="MYI445" s="142"/>
      <c r="MYJ445" s="142"/>
      <c r="MYK445" s="142"/>
      <c r="MYL445" s="142"/>
      <c r="MYM445" s="142"/>
      <c r="MYN445" s="142"/>
      <c r="MYO445" s="142"/>
      <c r="MYP445" s="142"/>
      <c r="MYQ445" s="142"/>
      <c r="MYR445" s="142"/>
      <c r="MYS445" s="142"/>
      <c r="MYT445" s="142"/>
      <c r="MYU445" s="142"/>
      <c r="MYV445" s="142"/>
      <c r="MYW445" s="142"/>
      <c r="MYX445" s="142"/>
      <c r="MYY445" s="142"/>
      <c r="MYZ445" s="142"/>
      <c r="MZA445" s="142"/>
      <c r="MZB445" s="142"/>
      <c r="MZC445" s="142"/>
      <c r="MZD445" s="142"/>
      <c r="MZE445" s="142"/>
      <c r="MZF445" s="142"/>
      <c r="MZG445" s="142"/>
      <c r="MZH445" s="142"/>
      <c r="MZI445" s="142"/>
      <c r="MZJ445" s="142"/>
      <c r="MZK445" s="142"/>
      <c r="MZL445" s="142"/>
      <c r="MZM445" s="142"/>
      <c r="MZN445" s="142"/>
      <c r="MZO445" s="142"/>
      <c r="MZP445" s="142"/>
      <c r="MZQ445" s="142"/>
      <c r="MZR445" s="142"/>
      <c r="MZS445" s="142"/>
      <c r="MZT445" s="142"/>
      <c r="MZU445" s="142"/>
      <c r="MZV445" s="142"/>
      <c r="MZW445" s="142"/>
      <c r="MZX445" s="142"/>
      <c r="MZY445" s="142"/>
      <c r="MZZ445" s="142"/>
      <c r="NAA445" s="142"/>
      <c r="NAB445" s="142"/>
      <c r="NAC445" s="142"/>
      <c r="NAD445" s="142"/>
      <c r="NAE445" s="142"/>
      <c r="NAF445" s="142"/>
      <c r="NAG445" s="142"/>
      <c r="NAH445" s="142"/>
      <c r="NAI445" s="142"/>
      <c r="NAJ445" s="142"/>
      <c r="NAK445" s="142"/>
      <c r="NAL445" s="142"/>
      <c r="NAM445" s="142"/>
      <c r="NAN445" s="142"/>
      <c r="NAO445" s="142"/>
      <c r="NAP445" s="142"/>
      <c r="NAQ445" s="142"/>
      <c r="NAR445" s="142"/>
      <c r="NAS445" s="142"/>
      <c r="NAT445" s="142"/>
      <c r="NAU445" s="142"/>
      <c r="NAV445" s="142"/>
      <c r="NAW445" s="142"/>
      <c r="NAX445" s="142"/>
      <c r="NAY445" s="142"/>
      <c r="NAZ445" s="142"/>
      <c r="NBA445" s="142"/>
      <c r="NBB445" s="142"/>
      <c r="NBC445" s="142"/>
      <c r="NBD445" s="142"/>
      <c r="NBE445" s="142"/>
      <c r="NBF445" s="142"/>
      <c r="NBG445" s="142"/>
      <c r="NBH445" s="142"/>
      <c r="NBI445" s="142"/>
      <c r="NBJ445" s="142"/>
      <c r="NBK445" s="142"/>
      <c r="NBL445" s="142"/>
      <c r="NBM445" s="142"/>
      <c r="NBN445" s="142"/>
      <c r="NBO445" s="142"/>
      <c r="NBP445" s="142"/>
      <c r="NBQ445" s="142"/>
      <c r="NBR445" s="142"/>
      <c r="NBS445" s="142"/>
      <c r="NBT445" s="142"/>
      <c r="NBU445" s="142"/>
      <c r="NBV445" s="142"/>
      <c r="NBW445" s="142"/>
      <c r="NBX445" s="142"/>
      <c r="NBY445" s="142"/>
      <c r="NBZ445" s="142"/>
      <c r="NCA445" s="142"/>
      <c r="NCB445" s="142"/>
      <c r="NCC445" s="142"/>
      <c r="NCD445" s="142"/>
      <c r="NCE445" s="142"/>
      <c r="NCF445" s="142"/>
      <c r="NCG445" s="142"/>
      <c r="NCH445" s="142"/>
      <c r="NCI445" s="142"/>
      <c r="NCJ445" s="142"/>
      <c r="NCK445" s="142"/>
      <c r="NCL445" s="142"/>
      <c r="NCM445" s="142"/>
      <c r="NCN445" s="142"/>
      <c r="NCO445" s="142"/>
      <c r="NCP445" s="142"/>
      <c r="NCQ445" s="142"/>
      <c r="NCR445" s="142"/>
      <c r="NCS445" s="142"/>
      <c r="NCT445" s="142"/>
      <c r="NCU445" s="142"/>
      <c r="NCV445" s="142"/>
      <c r="NCW445" s="142"/>
      <c r="NCX445" s="142"/>
      <c r="NCY445" s="142"/>
      <c r="NCZ445" s="142"/>
      <c r="NDA445" s="142"/>
      <c r="NDB445" s="142"/>
      <c r="NDC445" s="142"/>
      <c r="NDD445" s="142"/>
      <c r="NDE445" s="142"/>
      <c r="NDF445" s="142"/>
      <c r="NDG445" s="142"/>
      <c r="NDH445" s="142"/>
      <c r="NDI445" s="142"/>
      <c r="NDJ445" s="142"/>
      <c r="NDK445" s="142"/>
      <c r="NDL445" s="142"/>
      <c r="NDM445" s="142"/>
      <c r="NDN445" s="142"/>
      <c r="NDO445" s="142"/>
      <c r="NDP445" s="142"/>
      <c r="NDQ445" s="142"/>
      <c r="NDR445" s="142"/>
      <c r="NDS445" s="142"/>
      <c r="NDT445" s="142"/>
      <c r="NDU445" s="142"/>
      <c r="NDV445" s="142"/>
      <c r="NDW445" s="142"/>
      <c r="NDX445" s="142"/>
      <c r="NDY445" s="142"/>
      <c r="NDZ445" s="142"/>
      <c r="NEA445" s="142"/>
      <c r="NEB445" s="142"/>
      <c r="NEC445" s="142"/>
      <c r="NED445" s="142"/>
      <c r="NEE445" s="142"/>
      <c r="NEF445" s="142"/>
      <c r="NEG445" s="142"/>
      <c r="NEH445" s="142"/>
      <c r="NEI445" s="142"/>
      <c r="NEJ445" s="142"/>
      <c r="NEK445" s="142"/>
      <c r="NEL445" s="142"/>
      <c r="NEM445" s="142"/>
      <c r="NEN445" s="142"/>
      <c r="NEO445" s="142"/>
      <c r="NEP445" s="142"/>
      <c r="NEQ445" s="142"/>
      <c r="NER445" s="142"/>
      <c r="NES445" s="142"/>
      <c r="NET445" s="142"/>
      <c r="NEU445" s="142"/>
      <c r="NEV445" s="142"/>
      <c r="NEW445" s="142"/>
      <c r="NEX445" s="142"/>
      <c r="NEY445" s="142"/>
      <c r="NEZ445" s="142"/>
      <c r="NFA445" s="142"/>
      <c r="NFB445" s="142"/>
      <c r="NFC445" s="142"/>
      <c r="NFD445" s="142"/>
      <c r="NFE445" s="142"/>
      <c r="NFF445" s="142"/>
      <c r="NFG445" s="142"/>
      <c r="NFH445" s="142"/>
      <c r="NFI445" s="142"/>
      <c r="NFJ445" s="142"/>
      <c r="NFK445" s="142"/>
      <c r="NFL445" s="142"/>
      <c r="NFM445" s="142"/>
      <c r="NFN445" s="142"/>
      <c r="NFO445" s="142"/>
      <c r="NFP445" s="142"/>
      <c r="NFQ445" s="142"/>
      <c r="NFR445" s="142"/>
      <c r="NFS445" s="142"/>
      <c r="NFT445" s="142"/>
      <c r="NFU445" s="142"/>
      <c r="NFV445" s="142"/>
      <c r="NFW445" s="142"/>
      <c r="NFX445" s="142"/>
      <c r="NFY445" s="142"/>
      <c r="NFZ445" s="142"/>
      <c r="NGA445" s="142"/>
      <c r="NGB445" s="142"/>
      <c r="NGC445" s="142"/>
      <c r="NGD445" s="142"/>
      <c r="NGE445" s="142"/>
      <c r="NGF445" s="142"/>
      <c r="NGG445" s="142"/>
      <c r="NGH445" s="142"/>
      <c r="NGI445" s="142"/>
      <c r="NGJ445" s="142"/>
      <c r="NGK445" s="142"/>
      <c r="NGL445" s="142"/>
      <c r="NGM445" s="142"/>
      <c r="NGN445" s="142"/>
      <c r="NGO445" s="142"/>
      <c r="NGP445" s="142"/>
      <c r="NGQ445" s="142"/>
      <c r="NGR445" s="142"/>
      <c r="NGS445" s="142"/>
      <c r="NGT445" s="142"/>
      <c r="NGU445" s="142"/>
      <c r="NGV445" s="142"/>
      <c r="NGW445" s="142"/>
      <c r="NGX445" s="142"/>
      <c r="NGY445" s="142"/>
      <c r="NGZ445" s="142"/>
      <c r="NHA445" s="142"/>
      <c r="NHB445" s="142"/>
      <c r="NHC445" s="142"/>
      <c r="NHD445" s="142"/>
      <c r="NHE445" s="142"/>
      <c r="NHF445" s="142"/>
      <c r="NHG445" s="142"/>
      <c r="NHH445" s="142"/>
      <c r="NHI445" s="142"/>
      <c r="NHJ445" s="142"/>
      <c r="NHK445" s="142"/>
      <c r="NHL445" s="142"/>
      <c r="NHM445" s="142"/>
      <c r="NHN445" s="142"/>
      <c r="NHO445" s="142"/>
      <c r="NHP445" s="142"/>
      <c r="NHQ445" s="142"/>
      <c r="NHR445" s="142"/>
      <c r="NHS445" s="142"/>
      <c r="NHT445" s="142"/>
      <c r="NHU445" s="142"/>
      <c r="NHV445" s="142"/>
      <c r="NHW445" s="142"/>
      <c r="NHX445" s="142"/>
      <c r="NHY445" s="142"/>
      <c r="NHZ445" s="142"/>
      <c r="NIA445" s="142"/>
      <c r="NIB445" s="142"/>
      <c r="NIC445" s="142"/>
      <c r="NID445" s="142"/>
      <c r="NIE445" s="142"/>
      <c r="NIF445" s="142"/>
      <c r="NIG445" s="142"/>
      <c r="NIH445" s="142"/>
      <c r="NII445" s="142"/>
      <c r="NIJ445" s="142"/>
      <c r="NIK445" s="142"/>
      <c r="NIL445" s="142"/>
      <c r="NIM445" s="142"/>
      <c r="NIN445" s="142"/>
      <c r="NIO445" s="142"/>
      <c r="NIP445" s="142"/>
      <c r="NIQ445" s="142"/>
      <c r="NIR445" s="142"/>
      <c r="NIS445" s="142"/>
      <c r="NIT445" s="142"/>
      <c r="NIU445" s="142"/>
      <c r="NIV445" s="142"/>
      <c r="NIW445" s="142"/>
      <c r="NIX445" s="142"/>
      <c r="NIY445" s="142"/>
      <c r="NIZ445" s="142"/>
      <c r="NJA445" s="142"/>
      <c r="NJB445" s="142"/>
      <c r="NJC445" s="142"/>
      <c r="NJD445" s="142"/>
      <c r="NJE445" s="142"/>
      <c r="NJF445" s="142"/>
      <c r="NJG445" s="142"/>
      <c r="NJH445" s="142"/>
      <c r="NJI445" s="142"/>
      <c r="NJJ445" s="142"/>
      <c r="NJK445" s="142"/>
      <c r="NJL445" s="142"/>
      <c r="NJM445" s="142"/>
      <c r="NJN445" s="142"/>
      <c r="NJO445" s="142"/>
      <c r="NJP445" s="142"/>
      <c r="NJQ445" s="142"/>
      <c r="NJR445" s="142"/>
      <c r="NJS445" s="142"/>
      <c r="NJT445" s="142"/>
      <c r="NJU445" s="142"/>
      <c r="NJV445" s="142"/>
      <c r="NJW445" s="142"/>
      <c r="NJX445" s="142"/>
      <c r="NJY445" s="142"/>
      <c r="NJZ445" s="142"/>
      <c r="NKA445" s="142"/>
      <c r="NKB445" s="142"/>
      <c r="NKC445" s="142"/>
      <c r="NKD445" s="142"/>
      <c r="NKE445" s="142"/>
      <c r="NKF445" s="142"/>
      <c r="NKG445" s="142"/>
      <c r="NKH445" s="142"/>
      <c r="NKI445" s="142"/>
      <c r="NKJ445" s="142"/>
      <c r="NKK445" s="142"/>
      <c r="NKL445" s="142"/>
      <c r="NKM445" s="142"/>
      <c r="NKN445" s="142"/>
      <c r="NKO445" s="142"/>
      <c r="NKP445" s="142"/>
      <c r="NKQ445" s="142"/>
      <c r="NKR445" s="142"/>
      <c r="NKS445" s="142"/>
      <c r="NKT445" s="142"/>
      <c r="NKU445" s="142"/>
      <c r="NKV445" s="142"/>
      <c r="NKW445" s="142"/>
      <c r="NKX445" s="142"/>
      <c r="NKY445" s="142"/>
      <c r="NKZ445" s="142"/>
      <c r="NLA445" s="142"/>
      <c r="NLB445" s="142"/>
      <c r="NLC445" s="142"/>
      <c r="NLD445" s="142"/>
      <c r="NLE445" s="142"/>
      <c r="NLF445" s="142"/>
      <c r="NLG445" s="142"/>
      <c r="NLH445" s="142"/>
      <c r="NLI445" s="142"/>
      <c r="NLJ445" s="142"/>
      <c r="NLK445" s="142"/>
      <c r="NLL445" s="142"/>
      <c r="NLM445" s="142"/>
      <c r="NLN445" s="142"/>
      <c r="NLO445" s="142"/>
      <c r="NLP445" s="142"/>
      <c r="NLQ445" s="142"/>
      <c r="NLR445" s="142"/>
      <c r="NLS445" s="142"/>
      <c r="NLT445" s="142"/>
      <c r="NLU445" s="142"/>
      <c r="NLV445" s="142"/>
      <c r="NLW445" s="142"/>
      <c r="NLX445" s="142"/>
      <c r="NLY445" s="142"/>
      <c r="NLZ445" s="142"/>
      <c r="NMA445" s="142"/>
      <c r="NMB445" s="142"/>
      <c r="NMC445" s="142"/>
      <c r="NMD445" s="142"/>
      <c r="NME445" s="142"/>
      <c r="NMF445" s="142"/>
      <c r="NMG445" s="142"/>
      <c r="NMH445" s="142"/>
      <c r="NMI445" s="142"/>
      <c r="NMJ445" s="142"/>
      <c r="NMK445" s="142"/>
      <c r="NML445" s="142"/>
      <c r="NMM445" s="142"/>
      <c r="NMN445" s="142"/>
      <c r="NMO445" s="142"/>
      <c r="NMP445" s="142"/>
      <c r="NMQ445" s="142"/>
      <c r="NMR445" s="142"/>
      <c r="NMS445" s="142"/>
      <c r="NMT445" s="142"/>
      <c r="NMU445" s="142"/>
      <c r="NMV445" s="142"/>
      <c r="NMW445" s="142"/>
      <c r="NMX445" s="142"/>
      <c r="NMY445" s="142"/>
      <c r="NMZ445" s="142"/>
      <c r="NNA445" s="142"/>
      <c r="NNB445" s="142"/>
      <c r="NNC445" s="142"/>
      <c r="NND445" s="142"/>
      <c r="NNE445" s="142"/>
      <c r="NNF445" s="142"/>
      <c r="NNG445" s="142"/>
      <c r="NNH445" s="142"/>
      <c r="NNI445" s="142"/>
      <c r="NNJ445" s="142"/>
      <c r="NNK445" s="142"/>
      <c r="NNL445" s="142"/>
      <c r="NNM445" s="142"/>
      <c r="NNN445" s="142"/>
      <c r="NNO445" s="142"/>
      <c r="NNP445" s="142"/>
      <c r="NNQ445" s="142"/>
      <c r="NNR445" s="142"/>
      <c r="NNS445" s="142"/>
      <c r="NNT445" s="142"/>
      <c r="NNU445" s="142"/>
      <c r="NNV445" s="142"/>
      <c r="NNW445" s="142"/>
      <c r="NNX445" s="142"/>
      <c r="NNY445" s="142"/>
      <c r="NNZ445" s="142"/>
      <c r="NOA445" s="142"/>
      <c r="NOB445" s="142"/>
      <c r="NOC445" s="142"/>
      <c r="NOD445" s="142"/>
      <c r="NOE445" s="142"/>
      <c r="NOF445" s="142"/>
      <c r="NOG445" s="142"/>
      <c r="NOH445" s="142"/>
      <c r="NOI445" s="142"/>
      <c r="NOJ445" s="142"/>
      <c r="NOK445" s="142"/>
      <c r="NOL445" s="142"/>
      <c r="NOM445" s="142"/>
      <c r="NON445" s="142"/>
      <c r="NOO445" s="142"/>
      <c r="NOP445" s="142"/>
      <c r="NOQ445" s="142"/>
      <c r="NOR445" s="142"/>
      <c r="NOS445" s="142"/>
      <c r="NOT445" s="142"/>
      <c r="NOU445" s="142"/>
      <c r="NOV445" s="142"/>
      <c r="NOW445" s="142"/>
      <c r="NOX445" s="142"/>
      <c r="NOY445" s="142"/>
      <c r="NOZ445" s="142"/>
      <c r="NPA445" s="142"/>
      <c r="NPB445" s="142"/>
      <c r="NPC445" s="142"/>
      <c r="NPD445" s="142"/>
      <c r="NPE445" s="142"/>
      <c r="NPF445" s="142"/>
      <c r="NPG445" s="142"/>
      <c r="NPH445" s="142"/>
      <c r="NPI445" s="142"/>
      <c r="NPJ445" s="142"/>
      <c r="NPK445" s="142"/>
      <c r="NPL445" s="142"/>
      <c r="NPM445" s="142"/>
      <c r="NPN445" s="142"/>
      <c r="NPO445" s="142"/>
      <c r="NPP445" s="142"/>
      <c r="NPQ445" s="142"/>
      <c r="NPR445" s="142"/>
      <c r="NPS445" s="142"/>
      <c r="NPT445" s="142"/>
      <c r="NPU445" s="142"/>
      <c r="NPV445" s="142"/>
      <c r="NPW445" s="142"/>
      <c r="NPX445" s="142"/>
      <c r="NPY445" s="142"/>
      <c r="NPZ445" s="142"/>
      <c r="NQA445" s="142"/>
      <c r="NQB445" s="142"/>
      <c r="NQC445" s="142"/>
      <c r="NQD445" s="142"/>
      <c r="NQE445" s="142"/>
      <c r="NQF445" s="142"/>
      <c r="NQG445" s="142"/>
      <c r="NQH445" s="142"/>
      <c r="NQI445" s="142"/>
      <c r="NQJ445" s="142"/>
      <c r="NQK445" s="142"/>
      <c r="NQL445" s="142"/>
      <c r="NQM445" s="142"/>
      <c r="NQN445" s="142"/>
      <c r="NQO445" s="142"/>
      <c r="NQP445" s="142"/>
      <c r="NQQ445" s="142"/>
      <c r="NQR445" s="142"/>
      <c r="NQS445" s="142"/>
      <c r="NQT445" s="142"/>
      <c r="NQU445" s="142"/>
      <c r="NQV445" s="142"/>
      <c r="NQW445" s="142"/>
      <c r="NQX445" s="142"/>
      <c r="NQY445" s="142"/>
      <c r="NQZ445" s="142"/>
      <c r="NRA445" s="142"/>
      <c r="NRB445" s="142"/>
      <c r="NRC445" s="142"/>
      <c r="NRD445" s="142"/>
      <c r="NRE445" s="142"/>
      <c r="NRF445" s="142"/>
      <c r="NRG445" s="142"/>
      <c r="NRH445" s="142"/>
      <c r="NRI445" s="142"/>
      <c r="NRJ445" s="142"/>
      <c r="NRK445" s="142"/>
      <c r="NRL445" s="142"/>
      <c r="NRM445" s="142"/>
      <c r="NRN445" s="142"/>
      <c r="NRO445" s="142"/>
      <c r="NRP445" s="142"/>
      <c r="NRQ445" s="142"/>
      <c r="NRR445" s="142"/>
      <c r="NRS445" s="142"/>
      <c r="NRT445" s="142"/>
      <c r="NRU445" s="142"/>
      <c r="NRV445" s="142"/>
      <c r="NRW445" s="142"/>
      <c r="NRX445" s="142"/>
      <c r="NRY445" s="142"/>
      <c r="NRZ445" s="142"/>
      <c r="NSA445" s="142"/>
      <c r="NSB445" s="142"/>
      <c r="NSC445" s="142"/>
      <c r="NSD445" s="142"/>
      <c r="NSE445" s="142"/>
      <c r="NSF445" s="142"/>
      <c r="NSG445" s="142"/>
      <c r="NSH445" s="142"/>
      <c r="NSI445" s="142"/>
      <c r="NSJ445" s="142"/>
      <c r="NSK445" s="142"/>
      <c r="NSL445" s="142"/>
      <c r="NSM445" s="142"/>
      <c r="NSN445" s="142"/>
      <c r="NSO445" s="142"/>
      <c r="NSP445" s="142"/>
      <c r="NSQ445" s="142"/>
      <c r="NSR445" s="142"/>
      <c r="NSS445" s="142"/>
      <c r="NST445" s="142"/>
      <c r="NSU445" s="142"/>
      <c r="NSV445" s="142"/>
      <c r="NSW445" s="142"/>
      <c r="NSX445" s="142"/>
      <c r="NSY445" s="142"/>
      <c r="NSZ445" s="142"/>
      <c r="NTA445" s="142"/>
      <c r="NTB445" s="142"/>
      <c r="NTC445" s="142"/>
      <c r="NTD445" s="142"/>
      <c r="NTE445" s="142"/>
      <c r="NTF445" s="142"/>
      <c r="NTG445" s="142"/>
      <c r="NTH445" s="142"/>
      <c r="NTI445" s="142"/>
      <c r="NTJ445" s="142"/>
      <c r="NTK445" s="142"/>
      <c r="NTL445" s="142"/>
      <c r="NTM445" s="142"/>
      <c r="NTN445" s="142"/>
      <c r="NTO445" s="142"/>
      <c r="NTP445" s="142"/>
      <c r="NTQ445" s="142"/>
      <c r="NTR445" s="142"/>
      <c r="NTS445" s="142"/>
      <c r="NTT445" s="142"/>
      <c r="NTU445" s="142"/>
      <c r="NTV445" s="142"/>
      <c r="NTW445" s="142"/>
      <c r="NTX445" s="142"/>
      <c r="NTY445" s="142"/>
      <c r="NTZ445" s="142"/>
      <c r="NUA445" s="142"/>
      <c r="NUB445" s="142"/>
      <c r="NUC445" s="142"/>
      <c r="NUD445" s="142"/>
      <c r="NUE445" s="142"/>
      <c r="NUF445" s="142"/>
      <c r="NUG445" s="142"/>
      <c r="NUH445" s="142"/>
      <c r="NUI445" s="142"/>
      <c r="NUJ445" s="142"/>
      <c r="NUK445" s="142"/>
      <c r="NUL445" s="142"/>
      <c r="NUM445" s="142"/>
      <c r="NUN445" s="142"/>
      <c r="NUO445" s="142"/>
      <c r="NUP445" s="142"/>
      <c r="NUQ445" s="142"/>
      <c r="NUR445" s="142"/>
      <c r="NUS445" s="142"/>
      <c r="NUT445" s="142"/>
      <c r="NUU445" s="142"/>
      <c r="NUV445" s="142"/>
      <c r="NUW445" s="142"/>
      <c r="NUX445" s="142"/>
      <c r="NUY445" s="142"/>
      <c r="NUZ445" s="142"/>
      <c r="NVA445" s="142"/>
      <c r="NVB445" s="142"/>
      <c r="NVC445" s="142"/>
      <c r="NVD445" s="142"/>
      <c r="NVE445" s="142"/>
      <c r="NVF445" s="142"/>
      <c r="NVG445" s="142"/>
      <c r="NVH445" s="142"/>
      <c r="NVI445" s="142"/>
      <c r="NVJ445" s="142"/>
      <c r="NVK445" s="142"/>
      <c r="NVL445" s="142"/>
      <c r="NVM445" s="142"/>
      <c r="NVN445" s="142"/>
      <c r="NVO445" s="142"/>
      <c r="NVP445" s="142"/>
      <c r="NVQ445" s="142"/>
      <c r="NVR445" s="142"/>
      <c r="NVS445" s="142"/>
      <c r="NVT445" s="142"/>
      <c r="NVU445" s="142"/>
      <c r="NVV445" s="142"/>
      <c r="NVW445" s="142"/>
      <c r="NVX445" s="142"/>
      <c r="NVY445" s="142"/>
      <c r="NVZ445" s="142"/>
      <c r="NWA445" s="142"/>
      <c r="NWB445" s="142"/>
      <c r="NWC445" s="142"/>
      <c r="NWD445" s="142"/>
      <c r="NWE445" s="142"/>
      <c r="NWF445" s="142"/>
      <c r="NWG445" s="142"/>
      <c r="NWH445" s="142"/>
      <c r="NWI445" s="142"/>
      <c r="NWJ445" s="142"/>
      <c r="NWK445" s="142"/>
      <c r="NWL445" s="142"/>
      <c r="NWM445" s="142"/>
      <c r="NWN445" s="142"/>
      <c r="NWO445" s="142"/>
      <c r="NWP445" s="142"/>
      <c r="NWQ445" s="142"/>
      <c r="NWR445" s="142"/>
      <c r="NWS445" s="142"/>
      <c r="NWT445" s="142"/>
      <c r="NWU445" s="142"/>
      <c r="NWV445" s="142"/>
      <c r="NWW445" s="142"/>
      <c r="NWX445" s="142"/>
      <c r="NWY445" s="142"/>
      <c r="NWZ445" s="142"/>
      <c r="NXA445" s="142"/>
      <c r="NXB445" s="142"/>
      <c r="NXC445" s="142"/>
      <c r="NXD445" s="142"/>
      <c r="NXE445" s="142"/>
      <c r="NXF445" s="142"/>
      <c r="NXG445" s="142"/>
      <c r="NXH445" s="142"/>
      <c r="NXI445" s="142"/>
      <c r="NXJ445" s="142"/>
      <c r="NXK445" s="142"/>
      <c r="NXL445" s="142"/>
      <c r="NXM445" s="142"/>
      <c r="NXN445" s="142"/>
      <c r="NXO445" s="142"/>
      <c r="NXP445" s="142"/>
      <c r="NXQ445" s="142"/>
      <c r="NXR445" s="142"/>
      <c r="NXS445" s="142"/>
      <c r="NXT445" s="142"/>
      <c r="NXU445" s="142"/>
      <c r="NXV445" s="142"/>
      <c r="NXW445" s="142"/>
      <c r="NXX445" s="142"/>
      <c r="NXY445" s="142"/>
      <c r="NXZ445" s="142"/>
      <c r="NYA445" s="142"/>
      <c r="NYB445" s="142"/>
      <c r="NYC445" s="142"/>
      <c r="NYD445" s="142"/>
      <c r="NYE445" s="142"/>
      <c r="NYF445" s="142"/>
      <c r="NYG445" s="142"/>
      <c r="NYH445" s="142"/>
      <c r="NYI445" s="142"/>
      <c r="NYJ445" s="142"/>
      <c r="NYK445" s="142"/>
      <c r="NYL445" s="142"/>
      <c r="NYM445" s="142"/>
      <c r="NYN445" s="142"/>
      <c r="NYO445" s="142"/>
      <c r="NYP445" s="142"/>
      <c r="NYQ445" s="142"/>
      <c r="NYR445" s="142"/>
      <c r="NYS445" s="142"/>
      <c r="NYT445" s="142"/>
      <c r="NYU445" s="142"/>
      <c r="NYV445" s="142"/>
      <c r="NYW445" s="142"/>
      <c r="NYX445" s="142"/>
      <c r="NYY445" s="142"/>
      <c r="NYZ445" s="142"/>
      <c r="NZA445" s="142"/>
      <c r="NZB445" s="142"/>
      <c r="NZC445" s="142"/>
      <c r="NZD445" s="142"/>
      <c r="NZE445" s="142"/>
      <c r="NZF445" s="142"/>
      <c r="NZG445" s="142"/>
      <c r="NZH445" s="142"/>
      <c r="NZI445" s="142"/>
      <c r="NZJ445" s="142"/>
      <c r="NZK445" s="142"/>
      <c r="NZL445" s="142"/>
      <c r="NZM445" s="142"/>
      <c r="NZN445" s="142"/>
      <c r="NZO445" s="142"/>
      <c r="NZP445" s="142"/>
      <c r="NZQ445" s="142"/>
      <c r="NZR445" s="142"/>
      <c r="NZS445" s="142"/>
      <c r="NZT445" s="142"/>
      <c r="NZU445" s="142"/>
      <c r="NZV445" s="142"/>
      <c r="NZW445" s="142"/>
      <c r="NZX445" s="142"/>
      <c r="NZY445" s="142"/>
      <c r="NZZ445" s="142"/>
      <c r="OAA445" s="142"/>
      <c r="OAB445" s="142"/>
      <c r="OAC445" s="142"/>
      <c r="OAD445" s="142"/>
      <c r="OAE445" s="142"/>
      <c r="OAF445" s="142"/>
      <c r="OAG445" s="142"/>
      <c r="OAH445" s="142"/>
      <c r="OAI445" s="142"/>
      <c r="OAJ445" s="142"/>
      <c r="OAK445" s="142"/>
      <c r="OAL445" s="142"/>
      <c r="OAM445" s="142"/>
      <c r="OAN445" s="142"/>
      <c r="OAO445" s="142"/>
      <c r="OAP445" s="142"/>
      <c r="OAQ445" s="142"/>
      <c r="OAR445" s="142"/>
      <c r="OAS445" s="142"/>
      <c r="OAT445" s="142"/>
      <c r="OAU445" s="142"/>
      <c r="OAV445" s="142"/>
      <c r="OAW445" s="142"/>
      <c r="OAX445" s="142"/>
      <c r="OAY445" s="142"/>
      <c r="OAZ445" s="142"/>
      <c r="OBA445" s="142"/>
      <c r="OBB445" s="142"/>
      <c r="OBC445" s="142"/>
      <c r="OBD445" s="142"/>
      <c r="OBE445" s="142"/>
      <c r="OBF445" s="142"/>
      <c r="OBG445" s="142"/>
      <c r="OBH445" s="142"/>
      <c r="OBI445" s="142"/>
      <c r="OBJ445" s="142"/>
      <c r="OBK445" s="142"/>
      <c r="OBL445" s="142"/>
      <c r="OBM445" s="142"/>
      <c r="OBN445" s="142"/>
      <c r="OBO445" s="142"/>
      <c r="OBP445" s="142"/>
      <c r="OBQ445" s="142"/>
      <c r="OBR445" s="142"/>
      <c r="OBS445" s="142"/>
      <c r="OBT445" s="142"/>
      <c r="OBU445" s="142"/>
      <c r="OBV445" s="142"/>
      <c r="OBW445" s="142"/>
      <c r="OBX445" s="142"/>
      <c r="OBY445" s="142"/>
      <c r="OBZ445" s="142"/>
      <c r="OCA445" s="142"/>
      <c r="OCB445" s="142"/>
      <c r="OCC445" s="142"/>
      <c r="OCD445" s="142"/>
      <c r="OCE445" s="142"/>
      <c r="OCF445" s="142"/>
      <c r="OCG445" s="142"/>
      <c r="OCH445" s="142"/>
      <c r="OCI445" s="142"/>
      <c r="OCJ445" s="142"/>
      <c r="OCK445" s="142"/>
      <c r="OCL445" s="142"/>
      <c r="OCM445" s="142"/>
      <c r="OCN445" s="142"/>
      <c r="OCO445" s="142"/>
      <c r="OCP445" s="142"/>
      <c r="OCQ445" s="142"/>
      <c r="OCR445" s="142"/>
      <c r="OCS445" s="142"/>
      <c r="OCT445" s="142"/>
      <c r="OCU445" s="142"/>
      <c r="OCV445" s="142"/>
      <c r="OCW445" s="142"/>
      <c r="OCX445" s="142"/>
      <c r="OCY445" s="142"/>
      <c r="OCZ445" s="142"/>
      <c r="ODA445" s="142"/>
      <c r="ODB445" s="142"/>
      <c r="ODC445" s="142"/>
      <c r="ODD445" s="142"/>
      <c r="ODE445" s="142"/>
      <c r="ODF445" s="142"/>
      <c r="ODG445" s="142"/>
      <c r="ODH445" s="142"/>
      <c r="ODI445" s="142"/>
      <c r="ODJ445" s="142"/>
      <c r="ODK445" s="142"/>
      <c r="ODL445" s="142"/>
      <c r="ODM445" s="142"/>
      <c r="ODN445" s="142"/>
      <c r="ODO445" s="142"/>
      <c r="ODP445" s="142"/>
      <c r="ODQ445" s="142"/>
      <c r="ODR445" s="142"/>
      <c r="ODS445" s="142"/>
      <c r="ODT445" s="142"/>
      <c r="ODU445" s="142"/>
      <c r="ODV445" s="142"/>
      <c r="ODW445" s="142"/>
      <c r="ODX445" s="142"/>
      <c r="ODY445" s="142"/>
      <c r="ODZ445" s="142"/>
      <c r="OEA445" s="142"/>
      <c r="OEB445" s="142"/>
      <c r="OEC445" s="142"/>
      <c r="OED445" s="142"/>
      <c r="OEE445" s="142"/>
      <c r="OEF445" s="142"/>
      <c r="OEG445" s="142"/>
      <c r="OEH445" s="142"/>
      <c r="OEI445" s="142"/>
      <c r="OEJ445" s="142"/>
      <c r="OEK445" s="142"/>
      <c r="OEL445" s="142"/>
      <c r="OEM445" s="142"/>
      <c r="OEN445" s="142"/>
      <c r="OEO445" s="142"/>
      <c r="OEP445" s="142"/>
      <c r="OEQ445" s="142"/>
      <c r="OER445" s="142"/>
      <c r="OES445" s="142"/>
      <c r="OET445" s="142"/>
      <c r="OEU445" s="142"/>
      <c r="OEV445" s="142"/>
      <c r="OEW445" s="142"/>
      <c r="OEX445" s="142"/>
      <c r="OEY445" s="142"/>
      <c r="OEZ445" s="142"/>
      <c r="OFA445" s="142"/>
      <c r="OFB445" s="142"/>
      <c r="OFC445" s="142"/>
      <c r="OFD445" s="142"/>
      <c r="OFE445" s="142"/>
      <c r="OFF445" s="142"/>
      <c r="OFG445" s="142"/>
      <c r="OFH445" s="142"/>
      <c r="OFI445" s="142"/>
      <c r="OFJ445" s="142"/>
      <c r="OFK445" s="142"/>
      <c r="OFL445" s="142"/>
      <c r="OFM445" s="142"/>
      <c r="OFN445" s="142"/>
      <c r="OFO445" s="142"/>
      <c r="OFP445" s="142"/>
      <c r="OFQ445" s="142"/>
      <c r="OFR445" s="142"/>
      <c r="OFS445" s="142"/>
      <c r="OFT445" s="142"/>
      <c r="OFU445" s="142"/>
      <c r="OFV445" s="142"/>
      <c r="OFW445" s="142"/>
      <c r="OFX445" s="142"/>
      <c r="OFY445" s="142"/>
      <c r="OFZ445" s="142"/>
      <c r="OGA445" s="142"/>
      <c r="OGB445" s="142"/>
      <c r="OGC445" s="142"/>
      <c r="OGD445" s="142"/>
      <c r="OGE445" s="142"/>
      <c r="OGF445" s="142"/>
      <c r="OGG445" s="142"/>
      <c r="OGH445" s="142"/>
      <c r="OGI445" s="142"/>
      <c r="OGJ445" s="142"/>
      <c r="OGK445" s="142"/>
      <c r="OGL445" s="142"/>
      <c r="OGM445" s="142"/>
      <c r="OGN445" s="142"/>
      <c r="OGO445" s="142"/>
      <c r="OGP445" s="142"/>
      <c r="OGQ445" s="142"/>
      <c r="OGR445" s="142"/>
      <c r="OGS445" s="142"/>
      <c r="OGT445" s="142"/>
      <c r="OGU445" s="142"/>
      <c r="OGV445" s="142"/>
      <c r="OGW445" s="142"/>
      <c r="OGX445" s="142"/>
      <c r="OGY445" s="142"/>
      <c r="OGZ445" s="142"/>
      <c r="OHA445" s="142"/>
      <c r="OHB445" s="142"/>
      <c r="OHC445" s="142"/>
      <c r="OHD445" s="142"/>
      <c r="OHE445" s="142"/>
      <c r="OHF445" s="142"/>
      <c r="OHG445" s="142"/>
      <c r="OHH445" s="142"/>
      <c r="OHI445" s="142"/>
      <c r="OHJ445" s="142"/>
      <c r="OHK445" s="142"/>
      <c r="OHL445" s="142"/>
      <c r="OHM445" s="142"/>
      <c r="OHN445" s="142"/>
      <c r="OHO445" s="142"/>
      <c r="OHP445" s="142"/>
      <c r="OHQ445" s="142"/>
      <c r="OHR445" s="142"/>
      <c r="OHS445" s="142"/>
      <c r="OHT445" s="142"/>
      <c r="OHU445" s="142"/>
      <c r="OHV445" s="142"/>
      <c r="OHW445" s="142"/>
      <c r="OHX445" s="142"/>
      <c r="OHY445" s="142"/>
      <c r="OHZ445" s="142"/>
      <c r="OIA445" s="142"/>
      <c r="OIB445" s="142"/>
      <c r="OIC445" s="142"/>
      <c r="OID445" s="142"/>
      <c r="OIE445" s="142"/>
      <c r="OIF445" s="142"/>
      <c r="OIG445" s="142"/>
      <c r="OIH445" s="142"/>
      <c r="OII445" s="142"/>
      <c r="OIJ445" s="142"/>
      <c r="OIK445" s="142"/>
      <c r="OIL445" s="142"/>
      <c r="OIM445" s="142"/>
      <c r="OIN445" s="142"/>
      <c r="OIO445" s="142"/>
      <c r="OIP445" s="142"/>
      <c r="OIQ445" s="142"/>
      <c r="OIR445" s="142"/>
      <c r="OIS445" s="142"/>
      <c r="OIT445" s="142"/>
      <c r="OIU445" s="142"/>
      <c r="OIV445" s="142"/>
      <c r="OIW445" s="142"/>
      <c r="OIX445" s="142"/>
      <c r="OIY445" s="142"/>
      <c r="OIZ445" s="142"/>
      <c r="OJA445" s="142"/>
      <c r="OJB445" s="142"/>
      <c r="OJC445" s="142"/>
      <c r="OJD445" s="142"/>
      <c r="OJE445" s="142"/>
      <c r="OJF445" s="142"/>
      <c r="OJG445" s="142"/>
      <c r="OJH445" s="142"/>
      <c r="OJI445" s="142"/>
      <c r="OJJ445" s="142"/>
      <c r="OJK445" s="142"/>
      <c r="OJL445" s="142"/>
      <c r="OJM445" s="142"/>
      <c r="OJN445" s="142"/>
      <c r="OJO445" s="142"/>
      <c r="OJP445" s="142"/>
      <c r="OJQ445" s="142"/>
      <c r="OJR445" s="142"/>
      <c r="OJS445" s="142"/>
      <c r="OJT445" s="142"/>
      <c r="OJU445" s="142"/>
      <c r="OJV445" s="142"/>
      <c r="OJW445" s="142"/>
      <c r="OJX445" s="142"/>
      <c r="OJY445" s="142"/>
      <c r="OJZ445" s="142"/>
      <c r="OKA445" s="142"/>
      <c r="OKB445" s="142"/>
      <c r="OKC445" s="142"/>
      <c r="OKD445" s="142"/>
      <c r="OKE445" s="142"/>
      <c r="OKF445" s="142"/>
      <c r="OKG445" s="142"/>
      <c r="OKH445" s="142"/>
      <c r="OKI445" s="142"/>
      <c r="OKJ445" s="142"/>
      <c r="OKK445" s="142"/>
      <c r="OKL445" s="142"/>
      <c r="OKM445" s="142"/>
      <c r="OKN445" s="142"/>
      <c r="OKO445" s="142"/>
      <c r="OKP445" s="142"/>
      <c r="OKQ445" s="142"/>
      <c r="OKR445" s="142"/>
      <c r="OKS445" s="142"/>
      <c r="OKT445" s="142"/>
      <c r="OKU445" s="142"/>
      <c r="OKV445" s="142"/>
      <c r="OKW445" s="142"/>
      <c r="OKX445" s="142"/>
      <c r="OKY445" s="142"/>
      <c r="OKZ445" s="142"/>
      <c r="OLA445" s="142"/>
      <c r="OLB445" s="142"/>
      <c r="OLC445" s="142"/>
      <c r="OLD445" s="142"/>
      <c r="OLE445" s="142"/>
      <c r="OLF445" s="142"/>
      <c r="OLG445" s="142"/>
      <c r="OLH445" s="142"/>
      <c r="OLI445" s="142"/>
      <c r="OLJ445" s="142"/>
      <c r="OLK445" s="142"/>
      <c r="OLL445" s="142"/>
      <c r="OLM445" s="142"/>
      <c r="OLN445" s="142"/>
      <c r="OLO445" s="142"/>
      <c r="OLP445" s="142"/>
      <c r="OLQ445" s="142"/>
      <c r="OLR445" s="142"/>
      <c r="OLS445" s="142"/>
      <c r="OLT445" s="142"/>
      <c r="OLU445" s="142"/>
      <c r="OLV445" s="142"/>
      <c r="OLW445" s="142"/>
      <c r="OLX445" s="142"/>
      <c r="OLY445" s="142"/>
      <c r="OLZ445" s="142"/>
      <c r="OMA445" s="142"/>
      <c r="OMB445" s="142"/>
      <c r="OMC445" s="142"/>
      <c r="OMD445" s="142"/>
      <c r="OME445" s="142"/>
      <c r="OMF445" s="142"/>
      <c r="OMG445" s="142"/>
      <c r="OMH445" s="142"/>
      <c r="OMI445" s="142"/>
      <c r="OMJ445" s="142"/>
      <c r="OMK445" s="142"/>
      <c r="OML445" s="142"/>
      <c r="OMM445" s="142"/>
      <c r="OMN445" s="142"/>
      <c r="OMO445" s="142"/>
      <c r="OMP445" s="142"/>
      <c r="OMQ445" s="142"/>
      <c r="OMR445" s="142"/>
      <c r="OMS445" s="142"/>
      <c r="OMT445" s="142"/>
      <c r="OMU445" s="142"/>
      <c r="OMV445" s="142"/>
      <c r="OMW445" s="142"/>
      <c r="OMX445" s="142"/>
      <c r="OMY445" s="142"/>
      <c r="OMZ445" s="142"/>
      <c r="ONA445" s="142"/>
      <c r="ONB445" s="142"/>
      <c r="ONC445" s="142"/>
      <c r="OND445" s="142"/>
      <c r="ONE445" s="142"/>
      <c r="ONF445" s="142"/>
      <c r="ONG445" s="142"/>
      <c r="ONH445" s="142"/>
      <c r="ONI445" s="142"/>
      <c r="ONJ445" s="142"/>
      <c r="ONK445" s="142"/>
      <c r="ONL445" s="142"/>
      <c r="ONM445" s="142"/>
      <c r="ONN445" s="142"/>
      <c r="ONO445" s="142"/>
      <c r="ONP445" s="142"/>
      <c r="ONQ445" s="142"/>
      <c r="ONR445" s="142"/>
      <c r="ONS445" s="142"/>
      <c r="ONT445" s="142"/>
      <c r="ONU445" s="142"/>
      <c r="ONV445" s="142"/>
      <c r="ONW445" s="142"/>
      <c r="ONX445" s="142"/>
      <c r="ONY445" s="142"/>
      <c r="ONZ445" s="142"/>
      <c r="OOA445" s="142"/>
      <c r="OOB445" s="142"/>
      <c r="OOC445" s="142"/>
      <c r="OOD445" s="142"/>
      <c r="OOE445" s="142"/>
      <c r="OOF445" s="142"/>
      <c r="OOG445" s="142"/>
      <c r="OOH445" s="142"/>
      <c r="OOI445" s="142"/>
      <c r="OOJ445" s="142"/>
      <c r="OOK445" s="142"/>
      <c r="OOL445" s="142"/>
      <c r="OOM445" s="142"/>
      <c r="OON445" s="142"/>
      <c r="OOO445" s="142"/>
      <c r="OOP445" s="142"/>
      <c r="OOQ445" s="142"/>
      <c r="OOR445" s="142"/>
      <c r="OOS445" s="142"/>
      <c r="OOT445" s="142"/>
      <c r="OOU445" s="142"/>
      <c r="OOV445" s="142"/>
      <c r="OOW445" s="142"/>
      <c r="OOX445" s="142"/>
      <c r="OOY445" s="142"/>
      <c r="OOZ445" s="142"/>
      <c r="OPA445" s="142"/>
      <c r="OPB445" s="142"/>
      <c r="OPC445" s="142"/>
      <c r="OPD445" s="142"/>
      <c r="OPE445" s="142"/>
      <c r="OPF445" s="142"/>
      <c r="OPG445" s="142"/>
      <c r="OPH445" s="142"/>
      <c r="OPI445" s="142"/>
      <c r="OPJ445" s="142"/>
      <c r="OPK445" s="142"/>
      <c r="OPL445" s="142"/>
      <c r="OPM445" s="142"/>
      <c r="OPN445" s="142"/>
      <c r="OPO445" s="142"/>
      <c r="OPP445" s="142"/>
      <c r="OPQ445" s="142"/>
      <c r="OPR445" s="142"/>
      <c r="OPS445" s="142"/>
      <c r="OPT445" s="142"/>
      <c r="OPU445" s="142"/>
      <c r="OPV445" s="142"/>
      <c r="OPW445" s="142"/>
      <c r="OPX445" s="142"/>
      <c r="OPY445" s="142"/>
      <c r="OPZ445" s="142"/>
      <c r="OQA445" s="142"/>
      <c r="OQB445" s="142"/>
      <c r="OQC445" s="142"/>
      <c r="OQD445" s="142"/>
      <c r="OQE445" s="142"/>
      <c r="OQF445" s="142"/>
      <c r="OQG445" s="142"/>
      <c r="OQH445" s="142"/>
      <c r="OQI445" s="142"/>
      <c r="OQJ445" s="142"/>
      <c r="OQK445" s="142"/>
      <c r="OQL445" s="142"/>
      <c r="OQM445" s="142"/>
      <c r="OQN445" s="142"/>
      <c r="OQO445" s="142"/>
      <c r="OQP445" s="142"/>
      <c r="OQQ445" s="142"/>
      <c r="OQR445" s="142"/>
      <c r="OQS445" s="142"/>
      <c r="OQT445" s="142"/>
      <c r="OQU445" s="142"/>
      <c r="OQV445" s="142"/>
      <c r="OQW445" s="142"/>
      <c r="OQX445" s="142"/>
      <c r="OQY445" s="142"/>
      <c r="OQZ445" s="142"/>
      <c r="ORA445" s="142"/>
      <c r="ORB445" s="142"/>
      <c r="ORC445" s="142"/>
      <c r="ORD445" s="142"/>
      <c r="ORE445" s="142"/>
      <c r="ORF445" s="142"/>
      <c r="ORG445" s="142"/>
      <c r="ORH445" s="142"/>
      <c r="ORI445" s="142"/>
      <c r="ORJ445" s="142"/>
      <c r="ORK445" s="142"/>
      <c r="ORL445" s="142"/>
      <c r="ORM445" s="142"/>
      <c r="ORN445" s="142"/>
      <c r="ORO445" s="142"/>
      <c r="ORP445" s="142"/>
      <c r="ORQ445" s="142"/>
      <c r="ORR445" s="142"/>
      <c r="ORS445" s="142"/>
      <c r="ORT445" s="142"/>
      <c r="ORU445" s="142"/>
      <c r="ORV445" s="142"/>
      <c r="ORW445" s="142"/>
      <c r="ORX445" s="142"/>
      <c r="ORY445" s="142"/>
      <c r="ORZ445" s="142"/>
      <c r="OSA445" s="142"/>
      <c r="OSB445" s="142"/>
      <c r="OSC445" s="142"/>
      <c r="OSD445" s="142"/>
      <c r="OSE445" s="142"/>
      <c r="OSF445" s="142"/>
      <c r="OSG445" s="142"/>
      <c r="OSH445" s="142"/>
      <c r="OSI445" s="142"/>
      <c r="OSJ445" s="142"/>
      <c r="OSK445" s="142"/>
      <c r="OSL445" s="142"/>
      <c r="OSM445" s="142"/>
      <c r="OSN445" s="142"/>
      <c r="OSO445" s="142"/>
      <c r="OSP445" s="142"/>
      <c r="OSQ445" s="142"/>
      <c r="OSR445" s="142"/>
      <c r="OSS445" s="142"/>
      <c r="OST445" s="142"/>
      <c r="OSU445" s="142"/>
      <c r="OSV445" s="142"/>
      <c r="OSW445" s="142"/>
      <c r="OSX445" s="142"/>
      <c r="OSY445" s="142"/>
      <c r="OSZ445" s="142"/>
      <c r="OTA445" s="142"/>
      <c r="OTB445" s="142"/>
      <c r="OTC445" s="142"/>
      <c r="OTD445" s="142"/>
      <c r="OTE445" s="142"/>
      <c r="OTF445" s="142"/>
      <c r="OTG445" s="142"/>
      <c r="OTH445" s="142"/>
      <c r="OTI445" s="142"/>
      <c r="OTJ445" s="142"/>
      <c r="OTK445" s="142"/>
      <c r="OTL445" s="142"/>
      <c r="OTM445" s="142"/>
      <c r="OTN445" s="142"/>
      <c r="OTO445" s="142"/>
      <c r="OTP445" s="142"/>
      <c r="OTQ445" s="142"/>
      <c r="OTR445" s="142"/>
      <c r="OTS445" s="142"/>
      <c r="OTT445" s="142"/>
      <c r="OTU445" s="142"/>
      <c r="OTV445" s="142"/>
      <c r="OTW445" s="142"/>
      <c r="OTX445" s="142"/>
      <c r="OTY445" s="142"/>
      <c r="OTZ445" s="142"/>
      <c r="OUA445" s="142"/>
      <c r="OUB445" s="142"/>
      <c r="OUC445" s="142"/>
      <c r="OUD445" s="142"/>
      <c r="OUE445" s="142"/>
      <c r="OUF445" s="142"/>
      <c r="OUG445" s="142"/>
      <c r="OUH445" s="142"/>
      <c r="OUI445" s="142"/>
      <c r="OUJ445" s="142"/>
      <c r="OUK445" s="142"/>
      <c r="OUL445" s="142"/>
      <c r="OUM445" s="142"/>
      <c r="OUN445" s="142"/>
      <c r="OUO445" s="142"/>
      <c r="OUP445" s="142"/>
      <c r="OUQ445" s="142"/>
      <c r="OUR445" s="142"/>
      <c r="OUS445" s="142"/>
      <c r="OUT445" s="142"/>
      <c r="OUU445" s="142"/>
      <c r="OUV445" s="142"/>
      <c r="OUW445" s="142"/>
      <c r="OUX445" s="142"/>
      <c r="OUY445" s="142"/>
      <c r="OUZ445" s="142"/>
      <c r="OVA445" s="142"/>
      <c r="OVB445" s="142"/>
      <c r="OVC445" s="142"/>
      <c r="OVD445" s="142"/>
      <c r="OVE445" s="142"/>
      <c r="OVF445" s="142"/>
      <c r="OVG445" s="142"/>
      <c r="OVH445" s="142"/>
      <c r="OVI445" s="142"/>
      <c r="OVJ445" s="142"/>
      <c r="OVK445" s="142"/>
      <c r="OVL445" s="142"/>
      <c r="OVM445" s="142"/>
      <c r="OVN445" s="142"/>
      <c r="OVO445" s="142"/>
      <c r="OVP445" s="142"/>
      <c r="OVQ445" s="142"/>
      <c r="OVR445" s="142"/>
      <c r="OVS445" s="142"/>
      <c r="OVT445" s="142"/>
      <c r="OVU445" s="142"/>
      <c r="OVV445" s="142"/>
      <c r="OVW445" s="142"/>
      <c r="OVX445" s="142"/>
      <c r="OVY445" s="142"/>
      <c r="OVZ445" s="142"/>
      <c r="OWA445" s="142"/>
      <c r="OWB445" s="142"/>
      <c r="OWC445" s="142"/>
      <c r="OWD445" s="142"/>
      <c r="OWE445" s="142"/>
      <c r="OWF445" s="142"/>
      <c r="OWG445" s="142"/>
      <c r="OWH445" s="142"/>
      <c r="OWI445" s="142"/>
      <c r="OWJ445" s="142"/>
      <c r="OWK445" s="142"/>
      <c r="OWL445" s="142"/>
      <c r="OWM445" s="142"/>
      <c r="OWN445" s="142"/>
      <c r="OWO445" s="142"/>
      <c r="OWP445" s="142"/>
      <c r="OWQ445" s="142"/>
      <c r="OWR445" s="142"/>
      <c r="OWS445" s="142"/>
      <c r="OWT445" s="142"/>
      <c r="OWU445" s="142"/>
      <c r="OWV445" s="142"/>
      <c r="OWW445" s="142"/>
      <c r="OWX445" s="142"/>
      <c r="OWY445" s="142"/>
      <c r="OWZ445" s="142"/>
      <c r="OXA445" s="142"/>
      <c r="OXB445" s="142"/>
      <c r="OXC445" s="142"/>
      <c r="OXD445" s="142"/>
      <c r="OXE445" s="142"/>
      <c r="OXF445" s="142"/>
      <c r="OXG445" s="142"/>
      <c r="OXH445" s="142"/>
      <c r="OXI445" s="142"/>
      <c r="OXJ445" s="142"/>
      <c r="OXK445" s="142"/>
      <c r="OXL445" s="142"/>
      <c r="OXM445" s="142"/>
      <c r="OXN445" s="142"/>
      <c r="OXO445" s="142"/>
      <c r="OXP445" s="142"/>
      <c r="OXQ445" s="142"/>
      <c r="OXR445" s="142"/>
      <c r="OXS445" s="142"/>
      <c r="OXT445" s="142"/>
      <c r="OXU445" s="142"/>
      <c r="OXV445" s="142"/>
      <c r="OXW445" s="142"/>
      <c r="OXX445" s="142"/>
      <c r="OXY445" s="142"/>
      <c r="OXZ445" s="142"/>
      <c r="OYA445" s="142"/>
      <c r="OYB445" s="142"/>
      <c r="OYC445" s="142"/>
      <c r="OYD445" s="142"/>
      <c r="OYE445" s="142"/>
      <c r="OYF445" s="142"/>
      <c r="OYG445" s="142"/>
      <c r="OYH445" s="142"/>
      <c r="OYI445" s="142"/>
      <c r="OYJ445" s="142"/>
      <c r="OYK445" s="142"/>
      <c r="OYL445" s="142"/>
      <c r="OYM445" s="142"/>
      <c r="OYN445" s="142"/>
      <c r="OYO445" s="142"/>
      <c r="OYP445" s="142"/>
      <c r="OYQ445" s="142"/>
      <c r="OYR445" s="142"/>
      <c r="OYS445" s="142"/>
      <c r="OYT445" s="142"/>
      <c r="OYU445" s="142"/>
      <c r="OYV445" s="142"/>
      <c r="OYW445" s="142"/>
      <c r="OYX445" s="142"/>
      <c r="OYY445" s="142"/>
      <c r="OYZ445" s="142"/>
      <c r="OZA445" s="142"/>
      <c r="OZB445" s="142"/>
      <c r="OZC445" s="142"/>
      <c r="OZD445" s="142"/>
      <c r="OZE445" s="142"/>
      <c r="OZF445" s="142"/>
      <c r="OZG445" s="142"/>
      <c r="OZH445" s="142"/>
      <c r="OZI445" s="142"/>
      <c r="OZJ445" s="142"/>
      <c r="OZK445" s="142"/>
      <c r="OZL445" s="142"/>
      <c r="OZM445" s="142"/>
      <c r="OZN445" s="142"/>
      <c r="OZO445" s="142"/>
      <c r="OZP445" s="142"/>
      <c r="OZQ445" s="142"/>
      <c r="OZR445" s="142"/>
      <c r="OZS445" s="142"/>
      <c r="OZT445" s="142"/>
      <c r="OZU445" s="142"/>
      <c r="OZV445" s="142"/>
      <c r="OZW445" s="142"/>
      <c r="OZX445" s="142"/>
      <c r="OZY445" s="142"/>
      <c r="OZZ445" s="142"/>
      <c r="PAA445" s="142"/>
      <c r="PAB445" s="142"/>
      <c r="PAC445" s="142"/>
      <c r="PAD445" s="142"/>
      <c r="PAE445" s="142"/>
      <c r="PAF445" s="142"/>
      <c r="PAG445" s="142"/>
      <c r="PAH445" s="142"/>
      <c r="PAI445" s="142"/>
      <c r="PAJ445" s="142"/>
      <c r="PAK445" s="142"/>
      <c r="PAL445" s="142"/>
      <c r="PAM445" s="142"/>
      <c r="PAN445" s="142"/>
      <c r="PAO445" s="142"/>
      <c r="PAP445" s="142"/>
      <c r="PAQ445" s="142"/>
      <c r="PAR445" s="142"/>
      <c r="PAS445" s="142"/>
      <c r="PAT445" s="142"/>
      <c r="PAU445" s="142"/>
      <c r="PAV445" s="142"/>
      <c r="PAW445" s="142"/>
      <c r="PAX445" s="142"/>
      <c r="PAY445" s="142"/>
      <c r="PAZ445" s="142"/>
      <c r="PBA445" s="142"/>
      <c r="PBB445" s="142"/>
      <c r="PBC445" s="142"/>
      <c r="PBD445" s="142"/>
      <c r="PBE445" s="142"/>
      <c r="PBF445" s="142"/>
      <c r="PBG445" s="142"/>
      <c r="PBH445" s="142"/>
      <c r="PBI445" s="142"/>
      <c r="PBJ445" s="142"/>
      <c r="PBK445" s="142"/>
      <c r="PBL445" s="142"/>
      <c r="PBM445" s="142"/>
      <c r="PBN445" s="142"/>
      <c r="PBO445" s="142"/>
      <c r="PBP445" s="142"/>
      <c r="PBQ445" s="142"/>
      <c r="PBR445" s="142"/>
      <c r="PBS445" s="142"/>
      <c r="PBT445" s="142"/>
      <c r="PBU445" s="142"/>
      <c r="PBV445" s="142"/>
      <c r="PBW445" s="142"/>
      <c r="PBX445" s="142"/>
      <c r="PBY445" s="142"/>
      <c r="PBZ445" s="142"/>
      <c r="PCA445" s="142"/>
      <c r="PCB445" s="142"/>
      <c r="PCC445" s="142"/>
      <c r="PCD445" s="142"/>
      <c r="PCE445" s="142"/>
      <c r="PCF445" s="142"/>
      <c r="PCG445" s="142"/>
      <c r="PCH445" s="142"/>
      <c r="PCI445" s="142"/>
      <c r="PCJ445" s="142"/>
      <c r="PCK445" s="142"/>
      <c r="PCL445" s="142"/>
      <c r="PCM445" s="142"/>
      <c r="PCN445" s="142"/>
      <c r="PCO445" s="142"/>
      <c r="PCP445" s="142"/>
      <c r="PCQ445" s="142"/>
      <c r="PCR445" s="142"/>
      <c r="PCS445" s="142"/>
      <c r="PCT445" s="142"/>
      <c r="PCU445" s="142"/>
      <c r="PCV445" s="142"/>
      <c r="PCW445" s="142"/>
      <c r="PCX445" s="142"/>
      <c r="PCY445" s="142"/>
      <c r="PCZ445" s="142"/>
      <c r="PDA445" s="142"/>
      <c r="PDB445" s="142"/>
      <c r="PDC445" s="142"/>
      <c r="PDD445" s="142"/>
      <c r="PDE445" s="142"/>
      <c r="PDF445" s="142"/>
      <c r="PDG445" s="142"/>
      <c r="PDH445" s="142"/>
      <c r="PDI445" s="142"/>
      <c r="PDJ445" s="142"/>
      <c r="PDK445" s="142"/>
      <c r="PDL445" s="142"/>
      <c r="PDM445" s="142"/>
      <c r="PDN445" s="142"/>
      <c r="PDO445" s="142"/>
      <c r="PDP445" s="142"/>
      <c r="PDQ445" s="142"/>
      <c r="PDR445" s="142"/>
      <c r="PDS445" s="142"/>
      <c r="PDT445" s="142"/>
      <c r="PDU445" s="142"/>
      <c r="PDV445" s="142"/>
      <c r="PDW445" s="142"/>
      <c r="PDX445" s="142"/>
      <c r="PDY445" s="142"/>
      <c r="PDZ445" s="142"/>
      <c r="PEA445" s="142"/>
      <c r="PEB445" s="142"/>
      <c r="PEC445" s="142"/>
      <c r="PED445" s="142"/>
      <c r="PEE445" s="142"/>
      <c r="PEF445" s="142"/>
      <c r="PEG445" s="142"/>
      <c r="PEH445" s="142"/>
      <c r="PEI445" s="142"/>
      <c r="PEJ445" s="142"/>
      <c r="PEK445" s="142"/>
      <c r="PEL445" s="142"/>
      <c r="PEM445" s="142"/>
      <c r="PEN445" s="142"/>
      <c r="PEO445" s="142"/>
      <c r="PEP445" s="142"/>
      <c r="PEQ445" s="142"/>
      <c r="PER445" s="142"/>
      <c r="PES445" s="142"/>
      <c r="PET445" s="142"/>
      <c r="PEU445" s="142"/>
      <c r="PEV445" s="142"/>
      <c r="PEW445" s="142"/>
      <c r="PEX445" s="142"/>
      <c r="PEY445" s="142"/>
      <c r="PEZ445" s="142"/>
      <c r="PFA445" s="142"/>
      <c r="PFB445" s="142"/>
      <c r="PFC445" s="142"/>
      <c r="PFD445" s="142"/>
      <c r="PFE445" s="142"/>
      <c r="PFF445" s="142"/>
      <c r="PFG445" s="142"/>
      <c r="PFH445" s="142"/>
      <c r="PFI445" s="142"/>
      <c r="PFJ445" s="142"/>
      <c r="PFK445" s="142"/>
      <c r="PFL445" s="142"/>
      <c r="PFM445" s="142"/>
      <c r="PFN445" s="142"/>
      <c r="PFO445" s="142"/>
      <c r="PFP445" s="142"/>
      <c r="PFQ445" s="142"/>
      <c r="PFR445" s="142"/>
      <c r="PFS445" s="142"/>
      <c r="PFT445" s="142"/>
      <c r="PFU445" s="142"/>
      <c r="PFV445" s="142"/>
      <c r="PFW445" s="142"/>
      <c r="PFX445" s="142"/>
      <c r="PFY445" s="142"/>
      <c r="PFZ445" s="142"/>
      <c r="PGA445" s="142"/>
      <c r="PGB445" s="142"/>
      <c r="PGC445" s="142"/>
      <c r="PGD445" s="142"/>
      <c r="PGE445" s="142"/>
      <c r="PGF445" s="142"/>
      <c r="PGG445" s="142"/>
      <c r="PGH445" s="142"/>
      <c r="PGI445" s="142"/>
      <c r="PGJ445" s="142"/>
      <c r="PGK445" s="142"/>
      <c r="PGL445" s="142"/>
      <c r="PGM445" s="142"/>
      <c r="PGN445" s="142"/>
      <c r="PGO445" s="142"/>
      <c r="PGP445" s="142"/>
      <c r="PGQ445" s="142"/>
      <c r="PGR445" s="142"/>
      <c r="PGS445" s="142"/>
      <c r="PGT445" s="142"/>
      <c r="PGU445" s="142"/>
      <c r="PGV445" s="142"/>
      <c r="PGW445" s="142"/>
      <c r="PGX445" s="142"/>
      <c r="PGY445" s="142"/>
      <c r="PGZ445" s="142"/>
      <c r="PHA445" s="142"/>
      <c r="PHB445" s="142"/>
      <c r="PHC445" s="142"/>
      <c r="PHD445" s="142"/>
      <c r="PHE445" s="142"/>
      <c r="PHF445" s="142"/>
      <c r="PHG445" s="142"/>
      <c r="PHH445" s="142"/>
      <c r="PHI445" s="142"/>
      <c r="PHJ445" s="142"/>
      <c r="PHK445" s="142"/>
      <c r="PHL445" s="142"/>
      <c r="PHM445" s="142"/>
      <c r="PHN445" s="142"/>
      <c r="PHO445" s="142"/>
      <c r="PHP445" s="142"/>
      <c r="PHQ445" s="142"/>
      <c r="PHR445" s="142"/>
      <c r="PHS445" s="142"/>
      <c r="PHT445" s="142"/>
      <c r="PHU445" s="142"/>
      <c r="PHV445" s="142"/>
      <c r="PHW445" s="142"/>
      <c r="PHX445" s="142"/>
      <c r="PHY445" s="142"/>
      <c r="PHZ445" s="142"/>
      <c r="PIA445" s="142"/>
      <c r="PIB445" s="142"/>
      <c r="PIC445" s="142"/>
      <c r="PID445" s="142"/>
      <c r="PIE445" s="142"/>
      <c r="PIF445" s="142"/>
      <c r="PIG445" s="142"/>
      <c r="PIH445" s="142"/>
      <c r="PII445" s="142"/>
      <c r="PIJ445" s="142"/>
      <c r="PIK445" s="142"/>
      <c r="PIL445" s="142"/>
      <c r="PIM445" s="142"/>
      <c r="PIN445" s="142"/>
      <c r="PIO445" s="142"/>
      <c r="PIP445" s="142"/>
      <c r="PIQ445" s="142"/>
      <c r="PIR445" s="142"/>
      <c r="PIS445" s="142"/>
      <c r="PIT445" s="142"/>
      <c r="PIU445" s="142"/>
      <c r="PIV445" s="142"/>
      <c r="PIW445" s="142"/>
      <c r="PIX445" s="142"/>
      <c r="PIY445" s="142"/>
      <c r="PIZ445" s="142"/>
      <c r="PJA445" s="142"/>
      <c r="PJB445" s="142"/>
      <c r="PJC445" s="142"/>
      <c r="PJD445" s="142"/>
      <c r="PJE445" s="142"/>
      <c r="PJF445" s="142"/>
      <c r="PJG445" s="142"/>
      <c r="PJH445" s="142"/>
      <c r="PJI445" s="142"/>
      <c r="PJJ445" s="142"/>
      <c r="PJK445" s="142"/>
      <c r="PJL445" s="142"/>
      <c r="PJM445" s="142"/>
      <c r="PJN445" s="142"/>
      <c r="PJO445" s="142"/>
      <c r="PJP445" s="142"/>
      <c r="PJQ445" s="142"/>
      <c r="PJR445" s="142"/>
      <c r="PJS445" s="142"/>
      <c r="PJT445" s="142"/>
      <c r="PJU445" s="142"/>
      <c r="PJV445" s="142"/>
      <c r="PJW445" s="142"/>
      <c r="PJX445" s="142"/>
      <c r="PJY445" s="142"/>
      <c r="PJZ445" s="142"/>
      <c r="PKA445" s="142"/>
      <c r="PKB445" s="142"/>
      <c r="PKC445" s="142"/>
      <c r="PKD445" s="142"/>
      <c r="PKE445" s="142"/>
      <c r="PKF445" s="142"/>
      <c r="PKG445" s="142"/>
      <c r="PKH445" s="142"/>
      <c r="PKI445" s="142"/>
      <c r="PKJ445" s="142"/>
      <c r="PKK445" s="142"/>
      <c r="PKL445" s="142"/>
      <c r="PKM445" s="142"/>
      <c r="PKN445" s="142"/>
      <c r="PKO445" s="142"/>
      <c r="PKP445" s="142"/>
      <c r="PKQ445" s="142"/>
      <c r="PKR445" s="142"/>
      <c r="PKS445" s="142"/>
      <c r="PKT445" s="142"/>
      <c r="PKU445" s="142"/>
      <c r="PKV445" s="142"/>
      <c r="PKW445" s="142"/>
      <c r="PKX445" s="142"/>
      <c r="PKY445" s="142"/>
      <c r="PKZ445" s="142"/>
      <c r="PLA445" s="142"/>
      <c r="PLB445" s="142"/>
      <c r="PLC445" s="142"/>
      <c r="PLD445" s="142"/>
      <c r="PLE445" s="142"/>
      <c r="PLF445" s="142"/>
      <c r="PLG445" s="142"/>
      <c r="PLH445" s="142"/>
      <c r="PLI445" s="142"/>
      <c r="PLJ445" s="142"/>
      <c r="PLK445" s="142"/>
      <c r="PLL445" s="142"/>
      <c r="PLM445" s="142"/>
      <c r="PLN445" s="142"/>
      <c r="PLO445" s="142"/>
      <c r="PLP445" s="142"/>
      <c r="PLQ445" s="142"/>
      <c r="PLR445" s="142"/>
      <c r="PLS445" s="142"/>
      <c r="PLT445" s="142"/>
      <c r="PLU445" s="142"/>
      <c r="PLV445" s="142"/>
      <c r="PLW445" s="142"/>
      <c r="PLX445" s="142"/>
      <c r="PLY445" s="142"/>
      <c r="PLZ445" s="142"/>
      <c r="PMA445" s="142"/>
      <c r="PMB445" s="142"/>
      <c r="PMC445" s="142"/>
      <c r="PMD445" s="142"/>
      <c r="PME445" s="142"/>
      <c r="PMF445" s="142"/>
      <c r="PMG445" s="142"/>
      <c r="PMH445" s="142"/>
      <c r="PMI445" s="142"/>
      <c r="PMJ445" s="142"/>
      <c r="PMK445" s="142"/>
      <c r="PML445" s="142"/>
      <c r="PMM445" s="142"/>
      <c r="PMN445" s="142"/>
      <c r="PMO445" s="142"/>
      <c r="PMP445" s="142"/>
      <c r="PMQ445" s="142"/>
      <c r="PMR445" s="142"/>
      <c r="PMS445" s="142"/>
      <c r="PMT445" s="142"/>
      <c r="PMU445" s="142"/>
      <c r="PMV445" s="142"/>
      <c r="PMW445" s="142"/>
      <c r="PMX445" s="142"/>
      <c r="PMY445" s="142"/>
      <c r="PMZ445" s="142"/>
      <c r="PNA445" s="142"/>
      <c r="PNB445" s="142"/>
      <c r="PNC445" s="142"/>
      <c r="PND445" s="142"/>
      <c r="PNE445" s="142"/>
      <c r="PNF445" s="142"/>
      <c r="PNG445" s="142"/>
      <c r="PNH445" s="142"/>
      <c r="PNI445" s="142"/>
      <c r="PNJ445" s="142"/>
      <c r="PNK445" s="142"/>
      <c r="PNL445" s="142"/>
      <c r="PNM445" s="142"/>
      <c r="PNN445" s="142"/>
      <c r="PNO445" s="142"/>
      <c r="PNP445" s="142"/>
      <c r="PNQ445" s="142"/>
      <c r="PNR445" s="142"/>
      <c r="PNS445" s="142"/>
      <c r="PNT445" s="142"/>
      <c r="PNU445" s="142"/>
      <c r="PNV445" s="142"/>
      <c r="PNW445" s="142"/>
      <c r="PNX445" s="142"/>
      <c r="PNY445" s="142"/>
      <c r="PNZ445" s="142"/>
      <c r="POA445" s="142"/>
      <c r="POB445" s="142"/>
      <c r="POC445" s="142"/>
      <c r="POD445" s="142"/>
      <c r="POE445" s="142"/>
      <c r="POF445" s="142"/>
      <c r="POG445" s="142"/>
      <c r="POH445" s="142"/>
      <c r="POI445" s="142"/>
      <c r="POJ445" s="142"/>
      <c r="POK445" s="142"/>
      <c r="POL445" s="142"/>
      <c r="POM445" s="142"/>
      <c r="PON445" s="142"/>
      <c r="POO445" s="142"/>
      <c r="POP445" s="142"/>
      <c r="POQ445" s="142"/>
      <c r="POR445" s="142"/>
      <c r="POS445" s="142"/>
      <c r="POT445" s="142"/>
      <c r="POU445" s="142"/>
      <c r="POV445" s="142"/>
      <c r="POW445" s="142"/>
      <c r="POX445" s="142"/>
      <c r="POY445" s="142"/>
      <c r="POZ445" s="142"/>
      <c r="PPA445" s="142"/>
      <c r="PPB445" s="142"/>
      <c r="PPC445" s="142"/>
      <c r="PPD445" s="142"/>
      <c r="PPE445" s="142"/>
      <c r="PPF445" s="142"/>
      <c r="PPG445" s="142"/>
      <c r="PPH445" s="142"/>
      <c r="PPI445" s="142"/>
      <c r="PPJ445" s="142"/>
      <c r="PPK445" s="142"/>
      <c r="PPL445" s="142"/>
      <c r="PPM445" s="142"/>
      <c r="PPN445" s="142"/>
      <c r="PPO445" s="142"/>
      <c r="PPP445" s="142"/>
      <c r="PPQ445" s="142"/>
      <c r="PPR445" s="142"/>
      <c r="PPS445" s="142"/>
      <c r="PPT445" s="142"/>
      <c r="PPU445" s="142"/>
      <c r="PPV445" s="142"/>
      <c r="PPW445" s="142"/>
      <c r="PPX445" s="142"/>
      <c r="PPY445" s="142"/>
      <c r="PPZ445" s="142"/>
      <c r="PQA445" s="142"/>
      <c r="PQB445" s="142"/>
      <c r="PQC445" s="142"/>
      <c r="PQD445" s="142"/>
      <c r="PQE445" s="142"/>
      <c r="PQF445" s="142"/>
      <c r="PQG445" s="142"/>
      <c r="PQH445" s="142"/>
      <c r="PQI445" s="142"/>
      <c r="PQJ445" s="142"/>
      <c r="PQK445" s="142"/>
      <c r="PQL445" s="142"/>
      <c r="PQM445" s="142"/>
      <c r="PQN445" s="142"/>
      <c r="PQO445" s="142"/>
      <c r="PQP445" s="142"/>
      <c r="PQQ445" s="142"/>
      <c r="PQR445" s="142"/>
      <c r="PQS445" s="142"/>
      <c r="PQT445" s="142"/>
      <c r="PQU445" s="142"/>
      <c r="PQV445" s="142"/>
      <c r="PQW445" s="142"/>
      <c r="PQX445" s="142"/>
      <c r="PQY445" s="142"/>
      <c r="PQZ445" s="142"/>
      <c r="PRA445" s="142"/>
      <c r="PRB445" s="142"/>
      <c r="PRC445" s="142"/>
      <c r="PRD445" s="142"/>
      <c r="PRE445" s="142"/>
      <c r="PRF445" s="142"/>
      <c r="PRG445" s="142"/>
      <c r="PRH445" s="142"/>
      <c r="PRI445" s="142"/>
      <c r="PRJ445" s="142"/>
      <c r="PRK445" s="142"/>
      <c r="PRL445" s="142"/>
      <c r="PRM445" s="142"/>
      <c r="PRN445" s="142"/>
      <c r="PRO445" s="142"/>
      <c r="PRP445" s="142"/>
      <c r="PRQ445" s="142"/>
      <c r="PRR445" s="142"/>
      <c r="PRS445" s="142"/>
      <c r="PRT445" s="142"/>
      <c r="PRU445" s="142"/>
      <c r="PRV445" s="142"/>
      <c r="PRW445" s="142"/>
      <c r="PRX445" s="142"/>
      <c r="PRY445" s="142"/>
      <c r="PRZ445" s="142"/>
      <c r="PSA445" s="142"/>
      <c r="PSB445" s="142"/>
      <c r="PSC445" s="142"/>
      <c r="PSD445" s="142"/>
      <c r="PSE445" s="142"/>
      <c r="PSF445" s="142"/>
      <c r="PSG445" s="142"/>
      <c r="PSH445" s="142"/>
      <c r="PSI445" s="142"/>
      <c r="PSJ445" s="142"/>
      <c r="PSK445" s="142"/>
      <c r="PSL445" s="142"/>
      <c r="PSM445" s="142"/>
      <c r="PSN445" s="142"/>
      <c r="PSO445" s="142"/>
      <c r="PSP445" s="142"/>
      <c r="PSQ445" s="142"/>
      <c r="PSR445" s="142"/>
      <c r="PSS445" s="142"/>
      <c r="PST445" s="142"/>
      <c r="PSU445" s="142"/>
      <c r="PSV445" s="142"/>
      <c r="PSW445" s="142"/>
      <c r="PSX445" s="142"/>
      <c r="PSY445" s="142"/>
      <c r="PSZ445" s="142"/>
      <c r="PTA445" s="142"/>
      <c r="PTB445" s="142"/>
      <c r="PTC445" s="142"/>
      <c r="PTD445" s="142"/>
      <c r="PTE445" s="142"/>
      <c r="PTF445" s="142"/>
      <c r="PTG445" s="142"/>
      <c r="PTH445" s="142"/>
      <c r="PTI445" s="142"/>
      <c r="PTJ445" s="142"/>
      <c r="PTK445" s="142"/>
      <c r="PTL445" s="142"/>
      <c r="PTM445" s="142"/>
      <c r="PTN445" s="142"/>
      <c r="PTO445" s="142"/>
      <c r="PTP445" s="142"/>
      <c r="PTQ445" s="142"/>
      <c r="PTR445" s="142"/>
      <c r="PTS445" s="142"/>
      <c r="PTT445" s="142"/>
      <c r="PTU445" s="142"/>
      <c r="PTV445" s="142"/>
      <c r="PTW445" s="142"/>
      <c r="PTX445" s="142"/>
      <c r="PTY445" s="142"/>
      <c r="PTZ445" s="142"/>
      <c r="PUA445" s="142"/>
      <c r="PUB445" s="142"/>
      <c r="PUC445" s="142"/>
      <c r="PUD445" s="142"/>
      <c r="PUE445" s="142"/>
      <c r="PUF445" s="142"/>
      <c r="PUG445" s="142"/>
      <c r="PUH445" s="142"/>
      <c r="PUI445" s="142"/>
      <c r="PUJ445" s="142"/>
      <c r="PUK445" s="142"/>
      <c r="PUL445" s="142"/>
      <c r="PUM445" s="142"/>
      <c r="PUN445" s="142"/>
      <c r="PUO445" s="142"/>
      <c r="PUP445" s="142"/>
      <c r="PUQ445" s="142"/>
      <c r="PUR445" s="142"/>
      <c r="PUS445" s="142"/>
      <c r="PUT445" s="142"/>
      <c r="PUU445" s="142"/>
      <c r="PUV445" s="142"/>
      <c r="PUW445" s="142"/>
      <c r="PUX445" s="142"/>
      <c r="PUY445" s="142"/>
      <c r="PUZ445" s="142"/>
      <c r="PVA445" s="142"/>
      <c r="PVB445" s="142"/>
      <c r="PVC445" s="142"/>
      <c r="PVD445" s="142"/>
      <c r="PVE445" s="142"/>
      <c r="PVF445" s="142"/>
      <c r="PVG445" s="142"/>
      <c r="PVH445" s="142"/>
      <c r="PVI445" s="142"/>
      <c r="PVJ445" s="142"/>
      <c r="PVK445" s="142"/>
      <c r="PVL445" s="142"/>
      <c r="PVM445" s="142"/>
      <c r="PVN445" s="142"/>
      <c r="PVO445" s="142"/>
      <c r="PVP445" s="142"/>
      <c r="PVQ445" s="142"/>
      <c r="PVR445" s="142"/>
      <c r="PVS445" s="142"/>
      <c r="PVT445" s="142"/>
      <c r="PVU445" s="142"/>
      <c r="PVV445" s="142"/>
      <c r="PVW445" s="142"/>
      <c r="PVX445" s="142"/>
      <c r="PVY445" s="142"/>
      <c r="PVZ445" s="142"/>
      <c r="PWA445" s="142"/>
      <c r="PWB445" s="142"/>
      <c r="PWC445" s="142"/>
      <c r="PWD445" s="142"/>
      <c r="PWE445" s="142"/>
      <c r="PWF445" s="142"/>
      <c r="PWG445" s="142"/>
      <c r="PWH445" s="142"/>
      <c r="PWI445" s="142"/>
      <c r="PWJ445" s="142"/>
      <c r="PWK445" s="142"/>
      <c r="PWL445" s="142"/>
      <c r="PWM445" s="142"/>
      <c r="PWN445" s="142"/>
      <c r="PWO445" s="142"/>
      <c r="PWP445" s="142"/>
      <c r="PWQ445" s="142"/>
      <c r="PWR445" s="142"/>
      <c r="PWS445" s="142"/>
      <c r="PWT445" s="142"/>
      <c r="PWU445" s="142"/>
      <c r="PWV445" s="142"/>
      <c r="PWW445" s="142"/>
      <c r="PWX445" s="142"/>
      <c r="PWY445" s="142"/>
      <c r="PWZ445" s="142"/>
      <c r="PXA445" s="142"/>
      <c r="PXB445" s="142"/>
      <c r="PXC445" s="142"/>
      <c r="PXD445" s="142"/>
      <c r="PXE445" s="142"/>
      <c r="PXF445" s="142"/>
      <c r="PXG445" s="142"/>
      <c r="PXH445" s="142"/>
      <c r="PXI445" s="142"/>
      <c r="PXJ445" s="142"/>
      <c r="PXK445" s="142"/>
      <c r="PXL445" s="142"/>
      <c r="PXM445" s="142"/>
      <c r="PXN445" s="142"/>
      <c r="PXO445" s="142"/>
      <c r="PXP445" s="142"/>
      <c r="PXQ445" s="142"/>
      <c r="PXR445" s="142"/>
      <c r="PXS445" s="142"/>
      <c r="PXT445" s="142"/>
      <c r="PXU445" s="142"/>
      <c r="PXV445" s="142"/>
      <c r="PXW445" s="142"/>
      <c r="PXX445" s="142"/>
      <c r="PXY445" s="142"/>
      <c r="PXZ445" s="142"/>
      <c r="PYA445" s="142"/>
      <c r="PYB445" s="142"/>
      <c r="PYC445" s="142"/>
      <c r="PYD445" s="142"/>
      <c r="PYE445" s="142"/>
      <c r="PYF445" s="142"/>
      <c r="PYG445" s="142"/>
      <c r="PYH445" s="142"/>
      <c r="PYI445" s="142"/>
      <c r="PYJ445" s="142"/>
      <c r="PYK445" s="142"/>
      <c r="PYL445" s="142"/>
      <c r="PYM445" s="142"/>
      <c r="PYN445" s="142"/>
      <c r="PYO445" s="142"/>
      <c r="PYP445" s="142"/>
      <c r="PYQ445" s="142"/>
      <c r="PYR445" s="142"/>
      <c r="PYS445" s="142"/>
      <c r="PYT445" s="142"/>
      <c r="PYU445" s="142"/>
      <c r="PYV445" s="142"/>
      <c r="PYW445" s="142"/>
      <c r="PYX445" s="142"/>
      <c r="PYY445" s="142"/>
      <c r="PYZ445" s="142"/>
      <c r="PZA445" s="142"/>
      <c r="PZB445" s="142"/>
      <c r="PZC445" s="142"/>
      <c r="PZD445" s="142"/>
      <c r="PZE445" s="142"/>
      <c r="PZF445" s="142"/>
      <c r="PZG445" s="142"/>
      <c r="PZH445" s="142"/>
      <c r="PZI445" s="142"/>
      <c r="PZJ445" s="142"/>
      <c r="PZK445" s="142"/>
      <c r="PZL445" s="142"/>
      <c r="PZM445" s="142"/>
      <c r="PZN445" s="142"/>
      <c r="PZO445" s="142"/>
      <c r="PZP445" s="142"/>
      <c r="PZQ445" s="142"/>
      <c r="PZR445" s="142"/>
      <c r="PZS445" s="142"/>
      <c r="PZT445" s="142"/>
      <c r="PZU445" s="142"/>
      <c r="PZV445" s="142"/>
      <c r="PZW445" s="142"/>
      <c r="PZX445" s="142"/>
      <c r="PZY445" s="142"/>
      <c r="PZZ445" s="142"/>
      <c r="QAA445" s="142"/>
      <c r="QAB445" s="142"/>
      <c r="QAC445" s="142"/>
      <c r="QAD445" s="142"/>
      <c r="QAE445" s="142"/>
      <c r="QAF445" s="142"/>
      <c r="QAG445" s="142"/>
      <c r="QAH445" s="142"/>
      <c r="QAI445" s="142"/>
      <c r="QAJ445" s="142"/>
      <c r="QAK445" s="142"/>
      <c r="QAL445" s="142"/>
      <c r="QAM445" s="142"/>
      <c r="QAN445" s="142"/>
      <c r="QAO445" s="142"/>
      <c r="QAP445" s="142"/>
      <c r="QAQ445" s="142"/>
      <c r="QAR445" s="142"/>
      <c r="QAS445" s="142"/>
      <c r="QAT445" s="142"/>
      <c r="QAU445" s="142"/>
      <c r="QAV445" s="142"/>
      <c r="QAW445" s="142"/>
      <c r="QAX445" s="142"/>
      <c r="QAY445" s="142"/>
      <c r="QAZ445" s="142"/>
      <c r="QBA445" s="142"/>
      <c r="QBB445" s="142"/>
      <c r="QBC445" s="142"/>
      <c r="QBD445" s="142"/>
      <c r="QBE445" s="142"/>
      <c r="QBF445" s="142"/>
      <c r="QBG445" s="142"/>
      <c r="QBH445" s="142"/>
      <c r="QBI445" s="142"/>
      <c r="QBJ445" s="142"/>
      <c r="QBK445" s="142"/>
      <c r="QBL445" s="142"/>
      <c r="QBM445" s="142"/>
      <c r="QBN445" s="142"/>
      <c r="QBO445" s="142"/>
      <c r="QBP445" s="142"/>
      <c r="QBQ445" s="142"/>
      <c r="QBR445" s="142"/>
      <c r="QBS445" s="142"/>
      <c r="QBT445" s="142"/>
      <c r="QBU445" s="142"/>
      <c r="QBV445" s="142"/>
      <c r="QBW445" s="142"/>
      <c r="QBX445" s="142"/>
      <c r="QBY445" s="142"/>
      <c r="QBZ445" s="142"/>
      <c r="QCA445" s="142"/>
      <c r="QCB445" s="142"/>
      <c r="QCC445" s="142"/>
      <c r="QCD445" s="142"/>
      <c r="QCE445" s="142"/>
      <c r="QCF445" s="142"/>
      <c r="QCG445" s="142"/>
      <c r="QCH445" s="142"/>
      <c r="QCI445" s="142"/>
      <c r="QCJ445" s="142"/>
      <c r="QCK445" s="142"/>
      <c r="QCL445" s="142"/>
      <c r="QCM445" s="142"/>
      <c r="QCN445" s="142"/>
      <c r="QCO445" s="142"/>
      <c r="QCP445" s="142"/>
      <c r="QCQ445" s="142"/>
      <c r="QCR445" s="142"/>
      <c r="QCS445" s="142"/>
      <c r="QCT445" s="142"/>
      <c r="QCU445" s="142"/>
      <c r="QCV445" s="142"/>
      <c r="QCW445" s="142"/>
      <c r="QCX445" s="142"/>
      <c r="QCY445" s="142"/>
      <c r="QCZ445" s="142"/>
      <c r="QDA445" s="142"/>
      <c r="QDB445" s="142"/>
      <c r="QDC445" s="142"/>
      <c r="QDD445" s="142"/>
      <c r="QDE445" s="142"/>
      <c r="QDF445" s="142"/>
      <c r="QDG445" s="142"/>
      <c r="QDH445" s="142"/>
      <c r="QDI445" s="142"/>
      <c r="QDJ445" s="142"/>
      <c r="QDK445" s="142"/>
      <c r="QDL445" s="142"/>
      <c r="QDM445" s="142"/>
      <c r="QDN445" s="142"/>
      <c r="QDO445" s="142"/>
      <c r="QDP445" s="142"/>
      <c r="QDQ445" s="142"/>
      <c r="QDR445" s="142"/>
      <c r="QDS445" s="142"/>
      <c r="QDT445" s="142"/>
      <c r="QDU445" s="142"/>
      <c r="QDV445" s="142"/>
      <c r="QDW445" s="142"/>
      <c r="QDX445" s="142"/>
      <c r="QDY445" s="142"/>
      <c r="QDZ445" s="142"/>
      <c r="QEA445" s="142"/>
      <c r="QEB445" s="142"/>
      <c r="QEC445" s="142"/>
      <c r="QED445" s="142"/>
      <c r="QEE445" s="142"/>
      <c r="QEF445" s="142"/>
      <c r="QEG445" s="142"/>
      <c r="QEH445" s="142"/>
      <c r="QEI445" s="142"/>
      <c r="QEJ445" s="142"/>
      <c r="QEK445" s="142"/>
      <c r="QEL445" s="142"/>
      <c r="QEM445" s="142"/>
      <c r="QEN445" s="142"/>
      <c r="QEO445" s="142"/>
      <c r="QEP445" s="142"/>
      <c r="QEQ445" s="142"/>
      <c r="QER445" s="142"/>
      <c r="QES445" s="142"/>
      <c r="QET445" s="142"/>
      <c r="QEU445" s="142"/>
      <c r="QEV445" s="142"/>
      <c r="QEW445" s="142"/>
      <c r="QEX445" s="142"/>
      <c r="QEY445" s="142"/>
      <c r="QEZ445" s="142"/>
      <c r="QFA445" s="142"/>
      <c r="QFB445" s="142"/>
      <c r="QFC445" s="142"/>
      <c r="QFD445" s="142"/>
      <c r="QFE445" s="142"/>
      <c r="QFF445" s="142"/>
      <c r="QFG445" s="142"/>
      <c r="QFH445" s="142"/>
      <c r="QFI445" s="142"/>
      <c r="QFJ445" s="142"/>
      <c r="QFK445" s="142"/>
      <c r="QFL445" s="142"/>
      <c r="QFM445" s="142"/>
      <c r="QFN445" s="142"/>
      <c r="QFO445" s="142"/>
      <c r="QFP445" s="142"/>
      <c r="QFQ445" s="142"/>
      <c r="QFR445" s="142"/>
      <c r="QFS445" s="142"/>
      <c r="QFT445" s="142"/>
      <c r="QFU445" s="142"/>
      <c r="QFV445" s="142"/>
      <c r="QFW445" s="142"/>
      <c r="QFX445" s="142"/>
      <c r="QFY445" s="142"/>
      <c r="QFZ445" s="142"/>
      <c r="QGA445" s="142"/>
      <c r="QGB445" s="142"/>
      <c r="QGC445" s="142"/>
      <c r="QGD445" s="142"/>
      <c r="QGE445" s="142"/>
      <c r="QGF445" s="142"/>
      <c r="QGG445" s="142"/>
      <c r="QGH445" s="142"/>
      <c r="QGI445" s="142"/>
      <c r="QGJ445" s="142"/>
      <c r="QGK445" s="142"/>
      <c r="QGL445" s="142"/>
      <c r="QGM445" s="142"/>
      <c r="QGN445" s="142"/>
      <c r="QGO445" s="142"/>
      <c r="QGP445" s="142"/>
      <c r="QGQ445" s="142"/>
      <c r="QGR445" s="142"/>
      <c r="QGS445" s="142"/>
      <c r="QGT445" s="142"/>
      <c r="QGU445" s="142"/>
      <c r="QGV445" s="142"/>
      <c r="QGW445" s="142"/>
      <c r="QGX445" s="142"/>
      <c r="QGY445" s="142"/>
      <c r="QGZ445" s="142"/>
      <c r="QHA445" s="142"/>
      <c r="QHB445" s="142"/>
      <c r="QHC445" s="142"/>
      <c r="QHD445" s="142"/>
      <c r="QHE445" s="142"/>
      <c r="QHF445" s="142"/>
      <c r="QHG445" s="142"/>
      <c r="QHH445" s="142"/>
      <c r="QHI445" s="142"/>
      <c r="QHJ445" s="142"/>
      <c r="QHK445" s="142"/>
      <c r="QHL445" s="142"/>
      <c r="QHM445" s="142"/>
      <c r="QHN445" s="142"/>
      <c r="QHO445" s="142"/>
      <c r="QHP445" s="142"/>
      <c r="QHQ445" s="142"/>
      <c r="QHR445" s="142"/>
      <c r="QHS445" s="142"/>
      <c r="QHT445" s="142"/>
      <c r="QHU445" s="142"/>
      <c r="QHV445" s="142"/>
      <c r="QHW445" s="142"/>
      <c r="QHX445" s="142"/>
      <c r="QHY445" s="142"/>
      <c r="QHZ445" s="142"/>
      <c r="QIA445" s="142"/>
      <c r="QIB445" s="142"/>
      <c r="QIC445" s="142"/>
      <c r="QID445" s="142"/>
      <c r="QIE445" s="142"/>
      <c r="QIF445" s="142"/>
      <c r="QIG445" s="142"/>
      <c r="QIH445" s="142"/>
      <c r="QII445" s="142"/>
      <c r="QIJ445" s="142"/>
      <c r="QIK445" s="142"/>
      <c r="QIL445" s="142"/>
      <c r="QIM445" s="142"/>
      <c r="QIN445" s="142"/>
      <c r="QIO445" s="142"/>
      <c r="QIP445" s="142"/>
      <c r="QIQ445" s="142"/>
      <c r="QIR445" s="142"/>
      <c r="QIS445" s="142"/>
      <c r="QIT445" s="142"/>
      <c r="QIU445" s="142"/>
      <c r="QIV445" s="142"/>
      <c r="QIW445" s="142"/>
      <c r="QIX445" s="142"/>
      <c r="QIY445" s="142"/>
      <c r="QIZ445" s="142"/>
      <c r="QJA445" s="142"/>
      <c r="QJB445" s="142"/>
      <c r="QJC445" s="142"/>
      <c r="QJD445" s="142"/>
      <c r="QJE445" s="142"/>
      <c r="QJF445" s="142"/>
      <c r="QJG445" s="142"/>
      <c r="QJH445" s="142"/>
      <c r="QJI445" s="142"/>
      <c r="QJJ445" s="142"/>
      <c r="QJK445" s="142"/>
      <c r="QJL445" s="142"/>
      <c r="QJM445" s="142"/>
      <c r="QJN445" s="142"/>
      <c r="QJO445" s="142"/>
      <c r="QJP445" s="142"/>
      <c r="QJQ445" s="142"/>
      <c r="QJR445" s="142"/>
      <c r="QJS445" s="142"/>
      <c r="QJT445" s="142"/>
      <c r="QJU445" s="142"/>
      <c r="QJV445" s="142"/>
      <c r="QJW445" s="142"/>
      <c r="QJX445" s="142"/>
      <c r="QJY445" s="142"/>
      <c r="QJZ445" s="142"/>
      <c r="QKA445" s="142"/>
      <c r="QKB445" s="142"/>
      <c r="QKC445" s="142"/>
      <c r="QKD445" s="142"/>
      <c r="QKE445" s="142"/>
      <c r="QKF445" s="142"/>
      <c r="QKG445" s="142"/>
      <c r="QKH445" s="142"/>
      <c r="QKI445" s="142"/>
      <c r="QKJ445" s="142"/>
      <c r="QKK445" s="142"/>
      <c r="QKL445" s="142"/>
      <c r="QKM445" s="142"/>
      <c r="QKN445" s="142"/>
      <c r="QKO445" s="142"/>
      <c r="QKP445" s="142"/>
      <c r="QKQ445" s="142"/>
      <c r="QKR445" s="142"/>
      <c r="QKS445" s="142"/>
      <c r="QKT445" s="142"/>
      <c r="QKU445" s="142"/>
      <c r="QKV445" s="142"/>
      <c r="QKW445" s="142"/>
      <c r="QKX445" s="142"/>
      <c r="QKY445" s="142"/>
      <c r="QKZ445" s="142"/>
      <c r="QLA445" s="142"/>
      <c r="QLB445" s="142"/>
      <c r="QLC445" s="142"/>
      <c r="QLD445" s="142"/>
      <c r="QLE445" s="142"/>
      <c r="QLF445" s="142"/>
      <c r="QLG445" s="142"/>
      <c r="QLH445" s="142"/>
      <c r="QLI445" s="142"/>
      <c r="QLJ445" s="142"/>
      <c r="QLK445" s="142"/>
      <c r="QLL445" s="142"/>
      <c r="QLM445" s="142"/>
      <c r="QLN445" s="142"/>
      <c r="QLO445" s="142"/>
      <c r="QLP445" s="142"/>
      <c r="QLQ445" s="142"/>
      <c r="QLR445" s="142"/>
      <c r="QLS445" s="142"/>
      <c r="QLT445" s="142"/>
      <c r="QLU445" s="142"/>
      <c r="QLV445" s="142"/>
      <c r="QLW445" s="142"/>
      <c r="QLX445" s="142"/>
      <c r="QLY445" s="142"/>
      <c r="QLZ445" s="142"/>
      <c r="QMA445" s="142"/>
      <c r="QMB445" s="142"/>
      <c r="QMC445" s="142"/>
      <c r="QMD445" s="142"/>
      <c r="QME445" s="142"/>
      <c r="QMF445" s="142"/>
      <c r="QMG445" s="142"/>
      <c r="QMH445" s="142"/>
      <c r="QMI445" s="142"/>
      <c r="QMJ445" s="142"/>
      <c r="QMK445" s="142"/>
      <c r="QML445" s="142"/>
      <c r="QMM445" s="142"/>
      <c r="QMN445" s="142"/>
      <c r="QMO445" s="142"/>
      <c r="QMP445" s="142"/>
      <c r="QMQ445" s="142"/>
      <c r="QMR445" s="142"/>
      <c r="QMS445" s="142"/>
      <c r="QMT445" s="142"/>
      <c r="QMU445" s="142"/>
      <c r="QMV445" s="142"/>
      <c r="QMW445" s="142"/>
      <c r="QMX445" s="142"/>
      <c r="QMY445" s="142"/>
      <c r="QMZ445" s="142"/>
      <c r="QNA445" s="142"/>
      <c r="QNB445" s="142"/>
      <c r="QNC445" s="142"/>
      <c r="QND445" s="142"/>
      <c r="QNE445" s="142"/>
      <c r="QNF445" s="142"/>
      <c r="QNG445" s="142"/>
      <c r="QNH445" s="142"/>
      <c r="QNI445" s="142"/>
      <c r="QNJ445" s="142"/>
      <c r="QNK445" s="142"/>
      <c r="QNL445" s="142"/>
      <c r="QNM445" s="142"/>
      <c r="QNN445" s="142"/>
      <c r="QNO445" s="142"/>
      <c r="QNP445" s="142"/>
      <c r="QNQ445" s="142"/>
      <c r="QNR445" s="142"/>
      <c r="QNS445" s="142"/>
      <c r="QNT445" s="142"/>
      <c r="QNU445" s="142"/>
      <c r="QNV445" s="142"/>
      <c r="QNW445" s="142"/>
      <c r="QNX445" s="142"/>
      <c r="QNY445" s="142"/>
      <c r="QNZ445" s="142"/>
      <c r="QOA445" s="142"/>
      <c r="QOB445" s="142"/>
      <c r="QOC445" s="142"/>
      <c r="QOD445" s="142"/>
      <c r="QOE445" s="142"/>
      <c r="QOF445" s="142"/>
      <c r="QOG445" s="142"/>
      <c r="QOH445" s="142"/>
      <c r="QOI445" s="142"/>
      <c r="QOJ445" s="142"/>
      <c r="QOK445" s="142"/>
      <c r="QOL445" s="142"/>
      <c r="QOM445" s="142"/>
      <c r="QON445" s="142"/>
      <c r="QOO445" s="142"/>
      <c r="QOP445" s="142"/>
      <c r="QOQ445" s="142"/>
      <c r="QOR445" s="142"/>
      <c r="QOS445" s="142"/>
      <c r="QOT445" s="142"/>
      <c r="QOU445" s="142"/>
      <c r="QOV445" s="142"/>
      <c r="QOW445" s="142"/>
      <c r="QOX445" s="142"/>
      <c r="QOY445" s="142"/>
      <c r="QOZ445" s="142"/>
      <c r="QPA445" s="142"/>
      <c r="QPB445" s="142"/>
      <c r="QPC445" s="142"/>
      <c r="QPD445" s="142"/>
      <c r="QPE445" s="142"/>
      <c r="QPF445" s="142"/>
      <c r="QPG445" s="142"/>
      <c r="QPH445" s="142"/>
      <c r="QPI445" s="142"/>
      <c r="QPJ445" s="142"/>
      <c r="QPK445" s="142"/>
      <c r="QPL445" s="142"/>
      <c r="QPM445" s="142"/>
      <c r="QPN445" s="142"/>
      <c r="QPO445" s="142"/>
      <c r="QPP445" s="142"/>
      <c r="QPQ445" s="142"/>
      <c r="QPR445" s="142"/>
      <c r="QPS445" s="142"/>
      <c r="QPT445" s="142"/>
      <c r="QPU445" s="142"/>
      <c r="QPV445" s="142"/>
      <c r="QPW445" s="142"/>
      <c r="QPX445" s="142"/>
      <c r="QPY445" s="142"/>
      <c r="QPZ445" s="142"/>
      <c r="QQA445" s="142"/>
      <c r="QQB445" s="142"/>
      <c r="QQC445" s="142"/>
      <c r="QQD445" s="142"/>
      <c r="QQE445" s="142"/>
      <c r="QQF445" s="142"/>
      <c r="QQG445" s="142"/>
      <c r="QQH445" s="142"/>
      <c r="QQI445" s="142"/>
      <c r="QQJ445" s="142"/>
      <c r="QQK445" s="142"/>
      <c r="QQL445" s="142"/>
      <c r="QQM445" s="142"/>
      <c r="QQN445" s="142"/>
      <c r="QQO445" s="142"/>
      <c r="QQP445" s="142"/>
      <c r="QQQ445" s="142"/>
      <c r="QQR445" s="142"/>
      <c r="QQS445" s="142"/>
      <c r="QQT445" s="142"/>
      <c r="QQU445" s="142"/>
      <c r="QQV445" s="142"/>
      <c r="QQW445" s="142"/>
      <c r="QQX445" s="142"/>
      <c r="QQY445" s="142"/>
      <c r="QQZ445" s="142"/>
      <c r="QRA445" s="142"/>
      <c r="QRB445" s="142"/>
      <c r="QRC445" s="142"/>
      <c r="QRD445" s="142"/>
      <c r="QRE445" s="142"/>
      <c r="QRF445" s="142"/>
      <c r="QRG445" s="142"/>
      <c r="QRH445" s="142"/>
      <c r="QRI445" s="142"/>
      <c r="QRJ445" s="142"/>
      <c r="QRK445" s="142"/>
      <c r="QRL445" s="142"/>
      <c r="QRM445" s="142"/>
      <c r="QRN445" s="142"/>
      <c r="QRO445" s="142"/>
      <c r="QRP445" s="142"/>
      <c r="QRQ445" s="142"/>
      <c r="QRR445" s="142"/>
      <c r="QRS445" s="142"/>
      <c r="QRT445" s="142"/>
      <c r="QRU445" s="142"/>
      <c r="QRV445" s="142"/>
      <c r="QRW445" s="142"/>
      <c r="QRX445" s="142"/>
      <c r="QRY445" s="142"/>
      <c r="QRZ445" s="142"/>
      <c r="QSA445" s="142"/>
      <c r="QSB445" s="142"/>
      <c r="QSC445" s="142"/>
      <c r="QSD445" s="142"/>
      <c r="QSE445" s="142"/>
      <c r="QSF445" s="142"/>
      <c r="QSG445" s="142"/>
      <c r="QSH445" s="142"/>
      <c r="QSI445" s="142"/>
      <c r="QSJ445" s="142"/>
      <c r="QSK445" s="142"/>
      <c r="QSL445" s="142"/>
      <c r="QSM445" s="142"/>
      <c r="QSN445" s="142"/>
      <c r="QSO445" s="142"/>
      <c r="QSP445" s="142"/>
      <c r="QSQ445" s="142"/>
      <c r="QSR445" s="142"/>
      <c r="QSS445" s="142"/>
      <c r="QST445" s="142"/>
      <c r="QSU445" s="142"/>
      <c r="QSV445" s="142"/>
      <c r="QSW445" s="142"/>
      <c r="QSX445" s="142"/>
      <c r="QSY445" s="142"/>
      <c r="QSZ445" s="142"/>
      <c r="QTA445" s="142"/>
      <c r="QTB445" s="142"/>
      <c r="QTC445" s="142"/>
      <c r="QTD445" s="142"/>
      <c r="QTE445" s="142"/>
      <c r="QTF445" s="142"/>
      <c r="QTG445" s="142"/>
      <c r="QTH445" s="142"/>
      <c r="QTI445" s="142"/>
      <c r="QTJ445" s="142"/>
      <c r="QTK445" s="142"/>
      <c r="QTL445" s="142"/>
      <c r="QTM445" s="142"/>
      <c r="QTN445" s="142"/>
      <c r="QTO445" s="142"/>
      <c r="QTP445" s="142"/>
      <c r="QTQ445" s="142"/>
      <c r="QTR445" s="142"/>
      <c r="QTS445" s="142"/>
      <c r="QTT445" s="142"/>
      <c r="QTU445" s="142"/>
      <c r="QTV445" s="142"/>
      <c r="QTW445" s="142"/>
      <c r="QTX445" s="142"/>
      <c r="QTY445" s="142"/>
      <c r="QTZ445" s="142"/>
      <c r="QUA445" s="142"/>
      <c r="QUB445" s="142"/>
      <c r="QUC445" s="142"/>
      <c r="QUD445" s="142"/>
      <c r="QUE445" s="142"/>
      <c r="QUF445" s="142"/>
      <c r="QUG445" s="142"/>
      <c r="QUH445" s="142"/>
      <c r="QUI445" s="142"/>
      <c r="QUJ445" s="142"/>
      <c r="QUK445" s="142"/>
      <c r="QUL445" s="142"/>
      <c r="QUM445" s="142"/>
      <c r="QUN445" s="142"/>
      <c r="QUO445" s="142"/>
      <c r="QUP445" s="142"/>
      <c r="QUQ445" s="142"/>
      <c r="QUR445" s="142"/>
      <c r="QUS445" s="142"/>
      <c r="QUT445" s="142"/>
      <c r="QUU445" s="142"/>
      <c r="QUV445" s="142"/>
      <c r="QUW445" s="142"/>
      <c r="QUX445" s="142"/>
      <c r="QUY445" s="142"/>
      <c r="QUZ445" s="142"/>
      <c r="QVA445" s="142"/>
      <c r="QVB445" s="142"/>
      <c r="QVC445" s="142"/>
      <c r="QVD445" s="142"/>
      <c r="QVE445" s="142"/>
      <c r="QVF445" s="142"/>
      <c r="QVG445" s="142"/>
      <c r="QVH445" s="142"/>
      <c r="QVI445" s="142"/>
      <c r="QVJ445" s="142"/>
      <c r="QVK445" s="142"/>
      <c r="QVL445" s="142"/>
      <c r="QVM445" s="142"/>
      <c r="QVN445" s="142"/>
      <c r="QVO445" s="142"/>
      <c r="QVP445" s="142"/>
      <c r="QVQ445" s="142"/>
      <c r="QVR445" s="142"/>
      <c r="QVS445" s="142"/>
      <c r="QVT445" s="142"/>
      <c r="QVU445" s="142"/>
      <c r="QVV445" s="142"/>
      <c r="QVW445" s="142"/>
      <c r="QVX445" s="142"/>
      <c r="QVY445" s="142"/>
      <c r="QVZ445" s="142"/>
      <c r="QWA445" s="142"/>
      <c r="QWB445" s="142"/>
      <c r="QWC445" s="142"/>
      <c r="QWD445" s="142"/>
      <c r="QWE445" s="142"/>
      <c r="QWF445" s="142"/>
      <c r="QWG445" s="142"/>
      <c r="QWH445" s="142"/>
      <c r="QWI445" s="142"/>
      <c r="QWJ445" s="142"/>
      <c r="QWK445" s="142"/>
      <c r="QWL445" s="142"/>
      <c r="QWM445" s="142"/>
      <c r="QWN445" s="142"/>
      <c r="QWO445" s="142"/>
      <c r="QWP445" s="142"/>
      <c r="QWQ445" s="142"/>
      <c r="QWR445" s="142"/>
      <c r="QWS445" s="142"/>
      <c r="QWT445" s="142"/>
      <c r="QWU445" s="142"/>
      <c r="QWV445" s="142"/>
      <c r="QWW445" s="142"/>
      <c r="QWX445" s="142"/>
      <c r="QWY445" s="142"/>
      <c r="QWZ445" s="142"/>
      <c r="QXA445" s="142"/>
      <c r="QXB445" s="142"/>
      <c r="QXC445" s="142"/>
      <c r="QXD445" s="142"/>
      <c r="QXE445" s="142"/>
      <c r="QXF445" s="142"/>
      <c r="QXG445" s="142"/>
      <c r="QXH445" s="142"/>
      <c r="QXI445" s="142"/>
      <c r="QXJ445" s="142"/>
      <c r="QXK445" s="142"/>
      <c r="QXL445" s="142"/>
      <c r="QXM445" s="142"/>
      <c r="QXN445" s="142"/>
      <c r="QXO445" s="142"/>
      <c r="QXP445" s="142"/>
      <c r="QXQ445" s="142"/>
      <c r="QXR445" s="142"/>
      <c r="QXS445" s="142"/>
      <c r="QXT445" s="142"/>
      <c r="QXU445" s="142"/>
      <c r="QXV445" s="142"/>
      <c r="QXW445" s="142"/>
      <c r="QXX445" s="142"/>
      <c r="QXY445" s="142"/>
      <c r="QXZ445" s="142"/>
      <c r="QYA445" s="142"/>
      <c r="QYB445" s="142"/>
      <c r="QYC445" s="142"/>
      <c r="QYD445" s="142"/>
      <c r="QYE445" s="142"/>
      <c r="QYF445" s="142"/>
      <c r="QYG445" s="142"/>
      <c r="QYH445" s="142"/>
      <c r="QYI445" s="142"/>
      <c r="QYJ445" s="142"/>
      <c r="QYK445" s="142"/>
      <c r="QYL445" s="142"/>
      <c r="QYM445" s="142"/>
      <c r="QYN445" s="142"/>
      <c r="QYO445" s="142"/>
      <c r="QYP445" s="142"/>
      <c r="QYQ445" s="142"/>
      <c r="QYR445" s="142"/>
      <c r="QYS445" s="142"/>
      <c r="QYT445" s="142"/>
      <c r="QYU445" s="142"/>
      <c r="QYV445" s="142"/>
      <c r="QYW445" s="142"/>
      <c r="QYX445" s="142"/>
      <c r="QYY445" s="142"/>
      <c r="QYZ445" s="142"/>
      <c r="QZA445" s="142"/>
      <c r="QZB445" s="142"/>
      <c r="QZC445" s="142"/>
      <c r="QZD445" s="142"/>
      <c r="QZE445" s="142"/>
      <c r="QZF445" s="142"/>
      <c r="QZG445" s="142"/>
      <c r="QZH445" s="142"/>
      <c r="QZI445" s="142"/>
      <c r="QZJ445" s="142"/>
      <c r="QZK445" s="142"/>
      <c r="QZL445" s="142"/>
      <c r="QZM445" s="142"/>
      <c r="QZN445" s="142"/>
      <c r="QZO445" s="142"/>
      <c r="QZP445" s="142"/>
      <c r="QZQ445" s="142"/>
      <c r="QZR445" s="142"/>
      <c r="QZS445" s="142"/>
      <c r="QZT445" s="142"/>
      <c r="QZU445" s="142"/>
      <c r="QZV445" s="142"/>
      <c r="QZW445" s="142"/>
      <c r="QZX445" s="142"/>
      <c r="QZY445" s="142"/>
      <c r="QZZ445" s="142"/>
      <c r="RAA445" s="142"/>
      <c r="RAB445" s="142"/>
      <c r="RAC445" s="142"/>
      <c r="RAD445" s="142"/>
      <c r="RAE445" s="142"/>
      <c r="RAF445" s="142"/>
      <c r="RAG445" s="142"/>
      <c r="RAH445" s="142"/>
      <c r="RAI445" s="142"/>
      <c r="RAJ445" s="142"/>
      <c r="RAK445" s="142"/>
      <c r="RAL445" s="142"/>
      <c r="RAM445" s="142"/>
      <c r="RAN445" s="142"/>
      <c r="RAO445" s="142"/>
      <c r="RAP445" s="142"/>
      <c r="RAQ445" s="142"/>
      <c r="RAR445" s="142"/>
      <c r="RAS445" s="142"/>
      <c r="RAT445" s="142"/>
      <c r="RAU445" s="142"/>
      <c r="RAV445" s="142"/>
      <c r="RAW445" s="142"/>
      <c r="RAX445" s="142"/>
      <c r="RAY445" s="142"/>
      <c r="RAZ445" s="142"/>
      <c r="RBA445" s="142"/>
      <c r="RBB445" s="142"/>
      <c r="RBC445" s="142"/>
      <c r="RBD445" s="142"/>
      <c r="RBE445" s="142"/>
      <c r="RBF445" s="142"/>
      <c r="RBG445" s="142"/>
      <c r="RBH445" s="142"/>
      <c r="RBI445" s="142"/>
      <c r="RBJ445" s="142"/>
      <c r="RBK445" s="142"/>
      <c r="RBL445" s="142"/>
      <c r="RBM445" s="142"/>
      <c r="RBN445" s="142"/>
      <c r="RBO445" s="142"/>
      <c r="RBP445" s="142"/>
      <c r="RBQ445" s="142"/>
      <c r="RBR445" s="142"/>
      <c r="RBS445" s="142"/>
      <c r="RBT445" s="142"/>
      <c r="RBU445" s="142"/>
      <c r="RBV445" s="142"/>
      <c r="RBW445" s="142"/>
      <c r="RBX445" s="142"/>
      <c r="RBY445" s="142"/>
      <c r="RBZ445" s="142"/>
      <c r="RCA445" s="142"/>
      <c r="RCB445" s="142"/>
      <c r="RCC445" s="142"/>
      <c r="RCD445" s="142"/>
      <c r="RCE445" s="142"/>
      <c r="RCF445" s="142"/>
      <c r="RCG445" s="142"/>
      <c r="RCH445" s="142"/>
      <c r="RCI445" s="142"/>
      <c r="RCJ445" s="142"/>
      <c r="RCK445" s="142"/>
      <c r="RCL445" s="142"/>
      <c r="RCM445" s="142"/>
      <c r="RCN445" s="142"/>
      <c r="RCO445" s="142"/>
      <c r="RCP445" s="142"/>
      <c r="RCQ445" s="142"/>
      <c r="RCR445" s="142"/>
      <c r="RCS445" s="142"/>
      <c r="RCT445" s="142"/>
      <c r="RCU445" s="142"/>
      <c r="RCV445" s="142"/>
      <c r="RCW445" s="142"/>
      <c r="RCX445" s="142"/>
      <c r="RCY445" s="142"/>
      <c r="RCZ445" s="142"/>
      <c r="RDA445" s="142"/>
      <c r="RDB445" s="142"/>
      <c r="RDC445" s="142"/>
      <c r="RDD445" s="142"/>
      <c r="RDE445" s="142"/>
      <c r="RDF445" s="142"/>
      <c r="RDG445" s="142"/>
      <c r="RDH445" s="142"/>
      <c r="RDI445" s="142"/>
      <c r="RDJ445" s="142"/>
      <c r="RDK445" s="142"/>
      <c r="RDL445" s="142"/>
      <c r="RDM445" s="142"/>
      <c r="RDN445" s="142"/>
      <c r="RDO445" s="142"/>
      <c r="RDP445" s="142"/>
      <c r="RDQ445" s="142"/>
      <c r="RDR445" s="142"/>
      <c r="RDS445" s="142"/>
      <c r="RDT445" s="142"/>
      <c r="RDU445" s="142"/>
      <c r="RDV445" s="142"/>
      <c r="RDW445" s="142"/>
      <c r="RDX445" s="142"/>
      <c r="RDY445" s="142"/>
      <c r="RDZ445" s="142"/>
      <c r="REA445" s="142"/>
      <c r="REB445" s="142"/>
      <c r="REC445" s="142"/>
      <c r="RED445" s="142"/>
      <c r="REE445" s="142"/>
      <c r="REF445" s="142"/>
      <c r="REG445" s="142"/>
      <c r="REH445" s="142"/>
      <c r="REI445" s="142"/>
      <c r="REJ445" s="142"/>
      <c r="REK445" s="142"/>
      <c r="REL445" s="142"/>
      <c r="REM445" s="142"/>
      <c r="REN445" s="142"/>
      <c r="REO445" s="142"/>
      <c r="REP445" s="142"/>
      <c r="REQ445" s="142"/>
      <c r="RER445" s="142"/>
      <c r="RES445" s="142"/>
      <c r="RET445" s="142"/>
      <c r="REU445" s="142"/>
      <c r="REV445" s="142"/>
      <c r="REW445" s="142"/>
      <c r="REX445" s="142"/>
      <c r="REY445" s="142"/>
      <c r="REZ445" s="142"/>
      <c r="RFA445" s="142"/>
      <c r="RFB445" s="142"/>
      <c r="RFC445" s="142"/>
      <c r="RFD445" s="142"/>
      <c r="RFE445" s="142"/>
      <c r="RFF445" s="142"/>
      <c r="RFG445" s="142"/>
      <c r="RFH445" s="142"/>
      <c r="RFI445" s="142"/>
      <c r="RFJ445" s="142"/>
      <c r="RFK445" s="142"/>
      <c r="RFL445" s="142"/>
      <c r="RFM445" s="142"/>
      <c r="RFN445" s="142"/>
      <c r="RFO445" s="142"/>
      <c r="RFP445" s="142"/>
      <c r="RFQ445" s="142"/>
      <c r="RFR445" s="142"/>
      <c r="RFS445" s="142"/>
      <c r="RFT445" s="142"/>
      <c r="RFU445" s="142"/>
      <c r="RFV445" s="142"/>
      <c r="RFW445" s="142"/>
      <c r="RFX445" s="142"/>
      <c r="RFY445" s="142"/>
      <c r="RFZ445" s="142"/>
      <c r="RGA445" s="142"/>
      <c r="RGB445" s="142"/>
      <c r="RGC445" s="142"/>
      <c r="RGD445" s="142"/>
      <c r="RGE445" s="142"/>
      <c r="RGF445" s="142"/>
      <c r="RGG445" s="142"/>
      <c r="RGH445" s="142"/>
      <c r="RGI445" s="142"/>
      <c r="RGJ445" s="142"/>
      <c r="RGK445" s="142"/>
      <c r="RGL445" s="142"/>
      <c r="RGM445" s="142"/>
      <c r="RGN445" s="142"/>
      <c r="RGO445" s="142"/>
      <c r="RGP445" s="142"/>
      <c r="RGQ445" s="142"/>
      <c r="RGR445" s="142"/>
      <c r="RGS445" s="142"/>
      <c r="RGT445" s="142"/>
      <c r="RGU445" s="142"/>
      <c r="RGV445" s="142"/>
      <c r="RGW445" s="142"/>
      <c r="RGX445" s="142"/>
      <c r="RGY445" s="142"/>
      <c r="RGZ445" s="142"/>
      <c r="RHA445" s="142"/>
      <c r="RHB445" s="142"/>
      <c r="RHC445" s="142"/>
      <c r="RHD445" s="142"/>
      <c r="RHE445" s="142"/>
      <c r="RHF445" s="142"/>
      <c r="RHG445" s="142"/>
      <c r="RHH445" s="142"/>
      <c r="RHI445" s="142"/>
      <c r="RHJ445" s="142"/>
      <c r="RHK445" s="142"/>
      <c r="RHL445" s="142"/>
      <c r="RHM445" s="142"/>
      <c r="RHN445" s="142"/>
      <c r="RHO445" s="142"/>
      <c r="RHP445" s="142"/>
      <c r="RHQ445" s="142"/>
      <c r="RHR445" s="142"/>
      <c r="RHS445" s="142"/>
      <c r="RHT445" s="142"/>
      <c r="RHU445" s="142"/>
      <c r="RHV445" s="142"/>
      <c r="RHW445" s="142"/>
      <c r="RHX445" s="142"/>
      <c r="RHY445" s="142"/>
      <c r="RHZ445" s="142"/>
      <c r="RIA445" s="142"/>
      <c r="RIB445" s="142"/>
      <c r="RIC445" s="142"/>
      <c r="RID445" s="142"/>
      <c r="RIE445" s="142"/>
      <c r="RIF445" s="142"/>
      <c r="RIG445" s="142"/>
      <c r="RIH445" s="142"/>
      <c r="RII445" s="142"/>
      <c r="RIJ445" s="142"/>
      <c r="RIK445" s="142"/>
      <c r="RIL445" s="142"/>
      <c r="RIM445" s="142"/>
      <c r="RIN445" s="142"/>
      <c r="RIO445" s="142"/>
      <c r="RIP445" s="142"/>
      <c r="RIQ445" s="142"/>
      <c r="RIR445" s="142"/>
      <c r="RIS445" s="142"/>
      <c r="RIT445" s="142"/>
      <c r="RIU445" s="142"/>
      <c r="RIV445" s="142"/>
      <c r="RIW445" s="142"/>
      <c r="RIX445" s="142"/>
      <c r="RIY445" s="142"/>
      <c r="RIZ445" s="142"/>
      <c r="RJA445" s="142"/>
      <c r="RJB445" s="142"/>
      <c r="RJC445" s="142"/>
      <c r="RJD445" s="142"/>
      <c r="RJE445" s="142"/>
      <c r="RJF445" s="142"/>
      <c r="RJG445" s="142"/>
      <c r="RJH445" s="142"/>
      <c r="RJI445" s="142"/>
      <c r="RJJ445" s="142"/>
      <c r="RJK445" s="142"/>
      <c r="RJL445" s="142"/>
      <c r="RJM445" s="142"/>
      <c r="RJN445" s="142"/>
      <c r="RJO445" s="142"/>
      <c r="RJP445" s="142"/>
      <c r="RJQ445" s="142"/>
      <c r="RJR445" s="142"/>
      <c r="RJS445" s="142"/>
      <c r="RJT445" s="142"/>
      <c r="RJU445" s="142"/>
      <c r="RJV445" s="142"/>
      <c r="RJW445" s="142"/>
      <c r="RJX445" s="142"/>
      <c r="RJY445" s="142"/>
      <c r="RJZ445" s="142"/>
      <c r="RKA445" s="142"/>
      <c r="RKB445" s="142"/>
      <c r="RKC445" s="142"/>
      <c r="RKD445" s="142"/>
      <c r="RKE445" s="142"/>
      <c r="RKF445" s="142"/>
      <c r="RKG445" s="142"/>
      <c r="RKH445" s="142"/>
      <c r="RKI445" s="142"/>
      <c r="RKJ445" s="142"/>
      <c r="RKK445" s="142"/>
      <c r="RKL445" s="142"/>
      <c r="RKM445" s="142"/>
      <c r="RKN445" s="142"/>
      <c r="RKO445" s="142"/>
      <c r="RKP445" s="142"/>
      <c r="RKQ445" s="142"/>
      <c r="RKR445" s="142"/>
      <c r="RKS445" s="142"/>
      <c r="RKT445" s="142"/>
      <c r="RKU445" s="142"/>
      <c r="RKV445" s="142"/>
      <c r="RKW445" s="142"/>
      <c r="RKX445" s="142"/>
      <c r="RKY445" s="142"/>
      <c r="RKZ445" s="142"/>
      <c r="RLA445" s="142"/>
      <c r="RLB445" s="142"/>
      <c r="RLC445" s="142"/>
      <c r="RLD445" s="142"/>
      <c r="RLE445" s="142"/>
      <c r="RLF445" s="142"/>
      <c r="RLG445" s="142"/>
      <c r="RLH445" s="142"/>
      <c r="RLI445" s="142"/>
      <c r="RLJ445" s="142"/>
      <c r="RLK445" s="142"/>
      <c r="RLL445" s="142"/>
      <c r="RLM445" s="142"/>
      <c r="RLN445" s="142"/>
      <c r="RLO445" s="142"/>
      <c r="RLP445" s="142"/>
      <c r="RLQ445" s="142"/>
      <c r="RLR445" s="142"/>
      <c r="RLS445" s="142"/>
      <c r="RLT445" s="142"/>
      <c r="RLU445" s="142"/>
      <c r="RLV445" s="142"/>
      <c r="RLW445" s="142"/>
      <c r="RLX445" s="142"/>
      <c r="RLY445" s="142"/>
      <c r="RLZ445" s="142"/>
      <c r="RMA445" s="142"/>
      <c r="RMB445" s="142"/>
      <c r="RMC445" s="142"/>
      <c r="RMD445" s="142"/>
      <c r="RME445" s="142"/>
      <c r="RMF445" s="142"/>
      <c r="RMG445" s="142"/>
      <c r="RMH445" s="142"/>
      <c r="RMI445" s="142"/>
      <c r="RMJ445" s="142"/>
      <c r="RMK445" s="142"/>
      <c r="RML445" s="142"/>
      <c r="RMM445" s="142"/>
      <c r="RMN445" s="142"/>
      <c r="RMO445" s="142"/>
      <c r="RMP445" s="142"/>
      <c r="RMQ445" s="142"/>
      <c r="RMR445" s="142"/>
      <c r="RMS445" s="142"/>
      <c r="RMT445" s="142"/>
      <c r="RMU445" s="142"/>
      <c r="RMV445" s="142"/>
      <c r="RMW445" s="142"/>
      <c r="RMX445" s="142"/>
      <c r="RMY445" s="142"/>
      <c r="RMZ445" s="142"/>
      <c r="RNA445" s="142"/>
      <c r="RNB445" s="142"/>
      <c r="RNC445" s="142"/>
      <c r="RND445" s="142"/>
      <c r="RNE445" s="142"/>
      <c r="RNF445" s="142"/>
      <c r="RNG445" s="142"/>
      <c r="RNH445" s="142"/>
      <c r="RNI445" s="142"/>
      <c r="RNJ445" s="142"/>
      <c r="RNK445" s="142"/>
      <c r="RNL445" s="142"/>
      <c r="RNM445" s="142"/>
      <c r="RNN445" s="142"/>
      <c r="RNO445" s="142"/>
      <c r="RNP445" s="142"/>
      <c r="RNQ445" s="142"/>
      <c r="RNR445" s="142"/>
      <c r="RNS445" s="142"/>
      <c r="RNT445" s="142"/>
      <c r="RNU445" s="142"/>
      <c r="RNV445" s="142"/>
      <c r="RNW445" s="142"/>
      <c r="RNX445" s="142"/>
      <c r="RNY445" s="142"/>
      <c r="RNZ445" s="142"/>
      <c r="ROA445" s="142"/>
      <c r="ROB445" s="142"/>
      <c r="ROC445" s="142"/>
      <c r="ROD445" s="142"/>
      <c r="ROE445" s="142"/>
      <c r="ROF445" s="142"/>
      <c r="ROG445" s="142"/>
      <c r="ROH445" s="142"/>
      <c r="ROI445" s="142"/>
      <c r="ROJ445" s="142"/>
      <c r="ROK445" s="142"/>
      <c r="ROL445" s="142"/>
      <c r="ROM445" s="142"/>
      <c r="RON445" s="142"/>
      <c r="ROO445" s="142"/>
      <c r="ROP445" s="142"/>
      <c r="ROQ445" s="142"/>
      <c r="ROR445" s="142"/>
      <c r="ROS445" s="142"/>
      <c r="ROT445" s="142"/>
      <c r="ROU445" s="142"/>
      <c r="ROV445" s="142"/>
      <c r="ROW445" s="142"/>
      <c r="ROX445" s="142"/>
      <c r="ROY445" s="142"/>
      <c r="ROZ445" s="142"/>
      <c r="RPA445" s="142"/>
      <c r="RPB445" s="142"/>
      <c r="RPC445" s="142"/>
      <c r="RPD445" s="142"/>
      <c r="RPE445" s="142"/>
      <c r="RPF445" s="142"/>
      <c r="RPG445" s="142"/>
      <c r="RPH445" s="142"/>
      <c r="RPI445" s="142"/>
      <c r="RPJ445" s="142"/>
      <c r="RPK445" s="142"/>
      <c r="RPL445" s="142"/>
      <c r="RPM445" s="142"/>
      <c r="RPN445" s="142"/>
      <c r="RPO445" s="142"/>
      <c r="RPP445" s="142"/>
      <c r="RPQ445" s="142"/>
      <c r="RPR445" s="142"/>
      <c r="RPS445" s="142"/>
      <c r="RPT445" s="142"/>
      <c r="RPU445" s="142"/>
      <c r="RPV445" s="142"/>
      <c r="RPW445" s="142"/>
      <c r="RPX445" s="142"/>
      <c r="RPY445" s="142"/>
      <c r="RPZ445" s="142"/>
      <c r="RQA445" s="142"/>
      <c r="RQB445" s="142"/>
      <c r="RQC445" s="142"/>
      <c r="RQD445" s="142"/>
      <c r="RQE445" s="142"/>
      <c r="RQF445" s="142"/>
      <c r="RQG445" s="142"/>
      <c r="RQH445" s="142"/>
      <c r="RQI445" s="142"/>
      <c r="RQJ445" s="142"/>
      <c r="RQK445" s="142"/>
      <c r="RQL445" s="142"/>
      <c r="RQM445" s="142"/>
      <c r="RQN445" s="142"/>
      <c r="RQO445" s="142"/>
      <c r="RQP445" s="142"/>
      <c r="RQQ445" s="142"/>
      <c r="RQR445" s="142"/>
      <c r="RQS445" s="142"/>
      <c r="RQT445" s="142"/>
      <c r="RQU445" s="142"/>
      <c r="RQV445" s="142"/>
      <c r="RQW445" s="142"/>
      <c r="RQX445" s="142"/>
      <c r="RQY445" s="142"/>
      <c r="RQZ445" s="142"/>
      <c r="RRA445" s="142"/>
      <c r="RRB445" s="142"/>
      <c r="RRC445" s="142"/>
      <c r="RRD445" s="142"/>
      <c r="RRE445" s="142"/>
      <c r="RRF445" s="142"/>
      <c r="RRG445" s="142"/>
      <c r="RRH445" s="142"/>
      <c r="RRI445" s="142"/>
      <c r="RRJ445" s="142"/>
      <c r="RRK445" s="142"/>
      <c r="RRL445" s="142"/>
      <c r="RRM445" s="142"/>
      <c r="RRN445" s="142"/>
      <c r="RRO445" s="142"/>
      <c r="RRP445" s="142"/>
      <c r="RRQ445" s="142"/>
      <c r="RRR445" s="142"/>
      <c r="RRS445" s="142"/>
      <c r="RRT445" s="142"/>
      <c r="RRU445" s="142"/>
      <c r="RRV445" s="142"/>
      <c r="RRW445" s="142"/>
      <c r="RRX445" s="142"/>
      <c r="RRY445" s="142"/>
      <c r="RRZ445" s="142"/>
      <c r="RSA445" s="142"/>
      <c r="RSB445" s="142"/>
      <c r="RSC445" s="142"/>
      <c r="RSD445" s="142"/>
      <c r="RSE445" s="142"/>
      <c r="RSF445" s="142"/>
      <c r="RSG445" s="142"/>
      <c r="RSH445" s="142"/>
      <c r="RSI445" s="142"/>
      <c r="RSJ445" s="142"/>
      <c r="RSK445" s="142"/>
      <c r="RSL445" s="142"/>
      <c r="RSM445" s="142"/>
      <c r="RSN445" s="142"/>
      <c r="RSO445" s="142"/>
      <c r="RSP445" s="142"/>
      <c r="RSQ445" s="142"/>
      <c r="RSR445" s="142"/>
      <c r="RSS445" s="142"/>
      <c r="RST445" s="142"/>
      <c r="RSU445" s="142"/>
      <c r="RSV445" s="142"/>
      <c r="RSW445" s="142"/>
      <c r="RSX445" s="142"/>
      <c r="RSY445" s="142"/>
      <c r="RSZ445" s="142"/>
      <c r="RTA445" s="142"/>
      <c r="RTB445" s="142"/>
      <c r="RTC445" s="142"/>
      <c r="RTD445" s="142"/>
      <c r="RTE445" s="142"/>
      <c r="RTF445" s="142"/>
      <c r="RTG445" s="142"/>
      <c r="RTH445" s="142"/>
      <c r="RTI445" s="142"/>
      <c r="RTJ445" s="142"/>
      <c r="RTK445" s="142"/>
      <c r="RTL445" s="142"/>
      <c r="RTM445" s="142"/>
      <c r="RTN445" s="142"/>
      <c r="RTO445" s="142"/>
      <c r="RTP445" s="142"/>
      <c r="RTQ445" s="142"/>
      <c r="RTR445" s="142"/>
      <c r="RTS445" s="142"/>
      <c r="RTT445" s="142"/>
      <c r="RTU445" s="142"/>
      <c r="RTV445" s="142"/>
      <c r="RTW445" s="142"/>
      <c r="RTX445" s="142"/>
      <c r="RTY445" s="142"/>
      <c r="RTZ445" s="142"/>
      <c r="RUA445" s="142"/>
      <c r="RUB445" s="142"/>
      <c r="RUC445" s="142"/>
      <c r="RUD445" s="142"/>
      <c r="RUE445" s="142"/>
      <c r="RUF445" s="142"/>
      <c r="RUG445" s="142"/>
      <c r="RUH445" s="142"/>
      <c r="RUI445" s="142"/>
      <c r="RUJ445" s="142"/>
      <c r="RUK445" s="142"/>
      <c r="RUL445" s="142"/>
      <c r="RUM445" s="142"/>
      <c r="RUN445" s="142"/>
      <c r="RUO445" s="142"/>
      <c r="RUP445" s="142"/>
      <c r="RUQ445" s="142"/>
      <c r="RUR445" s="142"/>
      <c r="RUS445" s="142"/>
      <c r="RUT445" s="142"/>
      <c r="RUU445" s="142"/>
      <c r="RUV445" s="142"/>
      <c r="RUW445" s="142"/>
      <c r="RUX445" s="142"/>
      <c r="RUY445" s="142"/>
      <c r="RUZ445" s="142"/>
      <c r="RVA445" s="142"/>
      <c r="RVB445" s="142"/>
      <c r="RVC445" s="142"/>
      <c r="RVD445" s="142"/>
      <c r="RVE445" s="142"/>
      <c r="RVF445" s="142"/>
      <c r="RVG445" s="142"/>
      <c r="RVH445" s="142"/>
      <c r="RVI445" s="142"/>
      <c r="RVJ445" s="142"/>
      <c r="RVK445" s="142"/>
      <c r="RVL445" s="142"/>
      <c r="RVM445" s="142"/>
      <c r="RVN445" s="142"/>
      <c r="RVO445" s="142"/>
      <c r="RVP445" s="142"/>
      <c r="RVQ445" s="142"/>
      <c r="RVR445" s="142"/>
      <c r="RVS445" s="142"/>
      <c r="RVT445" s="142"/>
      <c r="RVU445" s="142"/>
      <c r="RVV445" s="142"/>
      <c r="RVW445" s="142"/>
      <c r="RVX445" s="142"/>
      <c r="RVY445" s="142"/>
      <c r="RVZ445" s="142"/>
      <c r="RWA445" s="142"/>
      <c r="RWB445" s="142"/>
      <c r="RWC445" s="142"/>
      <c r="RWD445" s="142"/>
      <c r="RWE445" s="142"/>
      <c r="RWF445" s="142"/>
      <c r="RWG445" s="142"/>
      <c r="RWH445" s="142"/>
      <c r="RWI445" s="142"/>
      <c r="RWJ445" s="142"/>
      <c r="RWK445" s="142"/>
      <c r="RWL445" s="142"/>
      <c r="RWM445" s="142"/>
      <c r="RWN445" s="142"/>
      <c r="RWO445" s="142"/>
      <c r="RWP445" s="142"/>
      <c r="RWQ445" s="142"/>
      <c r="RWR445" s="142"/>
      <c r="RWS445" s="142"/>
      <c r="RWT445" s="142"/>
      <c r="RWU445" s="142"/>
      <c r="RWV445" s="142"/>
      <c r="RWW445" s="142"/>
      <c r="RWX445" s="142"/>
      <c r="RWY445" s="142"/>
      <c r="RWZ445" s="142"/>
      <c r="RXA445" s="142"/>
      <c r="RXB445" s="142"/>
      <c r="RXC445" s="142"/>
      <c r="RXD445" s="142"/>
      <c r="RXE445" s="142"/>
      <c r="RXF445" s="142"/>
      <c r="RXG445" s="142"/>
      <c r="RXH445" s="142"/>
      <c r="RXI445" s="142"/>
      <c r="RXJ445" s="142"/>
      <c r="RXK445" s="142"/>
      <c r="RXL445" s="142"/>
      <c r="RXM445" s="142"/>
      <c r="RXN445" s="142"/>
      <c r="RXO445" s="142"/>
      <c r="RXP445" s="142"/>
      <c r="RXQ445" s="142"/>
      <c r="RXR445" s="142"/>
      <c r="RXS445" s="142"/>
      <c r="RXT445" s="142"/>
      <c r="RXU445" s="142"/>
      <c r="RXV445" s="142"/>
      <c r="RXW445" s="142"/>
      <c r="RXX445" s="142"/>
      <c r="RXY445" s="142"/>
      <c r="RXZ445" s="142"/>
      <c r="RYA445" s="142"/>
      <c r="RYB445" s="142"/>
      <c r="RYC445" s="142"/>
      <c r="RYD445" s="142"/>
      <c r="RYE445" s="142"/>
      <c r="RYF445" s="142"/>
      <c r="RYG445" s="142"/>
      <c r="RYH445" s="142"/>
      <c r="RYI445" s="142"/>
      <c r="RYJ445" s="142"/>
      <c r="RYK445" s="142"/>
      <c r="RYL445" s="142"/>
      <c r="RYM445" s="142"/>
      <c r="RYN445" s="142"/>
      <c r="RYO445" s="142"/>
      <c r="RYP445" s="142"/>
      <c r="RYQ445" s="142"/>
      <c r="RYR445" s="142"/>
      <c r="RYS445" s="142"/>
      <c r="RYT445" s="142"/>
      <c r="RYU445" s="142"/>
      <c r="RYV445" s="142"/>
      <c r="RYW445" s="142"/>
      <c r="RYX445" s="142"/>
      <c r="RYY445" s="142"/>
      <c r="RYZ445" s="142"/>
      <c r="RZA445" s="142"/>
      <c r="RZB445" s="142"/>
      <c r="RZC445" s="142"/>
      <c r="RZD445" s="142"/>
      <c r="RZE445" s="142"/>
      <c r="RZF445" s="142"/>
      <c r="RZG445" s="142"/>
      <c r="RZH445" s="142"/>
      <c r="RZI445" s="142"/>
      <c r="RZJ445" s="142"/>
      <c r="RZK445" s="142"/>
      <c r="RZL445" s="142"/>
      <c r="RZM445" s="142"/>
      <c r="RZN445" s="142"/>
      <c r="RZO445" s="142"/>
      <c r="RZP445" s="142"/>
      <c r="RZQ445" s="142"/>
      <c r="RZR445" s="142"/>
      <c r="RZS445" s="142"/>
      <c r="RZT445" s="142"/>
      <c r="RZU445" s="142"/>
      <c r="RZV445" s="142"/>
      <c r="RZW445" s="142"/>
      <c r="RZX445" s="142"/>
      <c r="RZY445" s="142"/>
      <c r="RZZ445" s="142"/>
      <c r="SAA445" s="142"/>
      <c r="SAB445" s="142"/>
      <c r="SAC445" s="142"/>
      <c r="SAD445" s="142"/>
      <c r="SAE445" s="142"/>
      <c r="SAF445" s="142"/>
      <c r="SAG445" s="142"/>
      <c r="SAH445" s="142"/>
      <c r="SAI445" s="142"/>
      <c r="SAJ445" s="142"/>
      <c r="SAK445" s="142"/>
      <c r="SAL445" s="142"/>
      <c r="SAM445" s="142"/>
      <c r="SAN445" s="142"/>
      <c r="SAO445" s="142"/>
      <c r="SAP445" s="142"/>
      <c r="SAQ445" s="142"/>
      <c r="SAR445" s="142"/>
      <c r="SAS445" s="142"/>
      <c r="SAT445" s="142"/>
      <c r="SAU445" s="142"/>
      <c r="SAV445" s="142"/>
      <c r="SAW445" s="142"/>
      <c r="SAX445" s="142"/>
      <c r="SAY445" s="142"/>
      <c r="SAZ445" s="142"/>
      <c r="SBA445" s="142"/>
      <c r="SBB445" s="142"/>
      <c r="SBC445" s="142"/>
      <c r="SBD445" s="142"/>
      <c r="SBE445" s="142"/>
      <c r="SBF445" s="142"/>
      <c r="SBG445" s="142"/>
      <c r="SBH445" s="142"/>
      <c r="SBI445" s="142"/>
      <c r="SBJ445" s="142"/>
      <c r="SBK445" s="142"/>
      <c r="SBL445" s="142"/>
      <c r="SBM445" s="142"/>
      <c r="SBN445" s="142"/>
      <c r="SBO445" s="142"/>
      <c r="SBP445" s="142"/>
      <c r="SBQ445" s="142"/>
      <c r="SBR445" s="142"/>
      <c r="SBS445" s="142"/>
      <c r="SBT445" s="142"/>
      <c r="SBU445" s="142"/>
      <c r="SBV445" s="142"/>
      <c r="SBW445" s="142"/>
      <c r="SBX445" s="142"/>
      <c r="SBY445" s="142"/>
      <c r="SBZ445" s="142"/>
      <c r="SCA445" s="142"/>
      <c r="SCB445" s="142"/>
      <c r="SCC445" s="142"/>
      <c r="SCD445" s="142"/>
      <c r="SCE445" s="142"/>
      <c r="SCF445" s="142"/>
      <c r="SCG445" s="142"/>
      <c r="SCH445" s="142"/>
      <c r="SCI445" s="142"/>
      <c r="SCJ445" s="142"/>
      <c r="SCK445" s="142"/>
      <c r="SCL445" s="142"/>
      <c r="SCM445" s="142"/>
      <c r="SCN445" s="142"/>
      <c r="SCO445" s="142"/>
      <c r="SCP445" s="142"/>
      <c r="SCQ445" s="142"/>
      <c r="SCR445" s="142"/>
      <c r="SCS445" s="142"/>
      <c r="SCT445" s="142"/>
      <c r="SCU445" s="142"/>
      <c r="SCV445" s="142"/>
      <c r="SCW445" s="142"/>
      <c r="SCX445" s="142"/>
      <c r="SCY445" s="142"/>
      <c r="SCZ445" s="142"/>
      <c r="SDA445" s="142"/>
      <c r="SDB445" s="142"/>
      <c r="SDC445" s="142"/>
      <c r="SDD445" s="142"/>
      <c r="SDE445" s="142"/>
      <c r="SDF445" s="142"/>
      <c r="SDG445" s="142"/>
      <c r="SDH445" s="142"/>
      <c r="SDI445" s="142"/>
      <c r="SDJ445" s="142"/>
      <c r="SDK445" s="142"/>
      <c r="SDL445" s="142"/>
      <c r="SDM445" s="142"/>
      <c r="SDN445" s="142"/>
      <c r="SDO445" s="142"/>
      <c r="SDP445" s="142"/>
      <c r="SDQ445" s="142"/>
      <c r="SDR445" s="142"/>
      <c r="SDS445" s="142"/>
      <c r="SDT445" s="142"/>
      <c r="SDU445" s="142"/>
      <c r="SDV445" s="142"/>
      <c r="SDW445" s="142"/>
      <c r="SDX445" s="142"/>
      <c r="SDY445" s="142"/>
      <c r="SDZ445" s="142"/>
      <c r="SEA445" s="142"/>
      <c r="SEB445" s="142"/>
      <c r="SEC445" s="142"/>
      <c r="SED445" s="142"/>
      <c r="SEE445" s="142"/>
      <c r="SEF445" s="142"/>
      <c r="SEG445" s="142"/>
      <c r="SEH445" s="142"/>
      <c r="SEI445" s="142"/>
      <c r="SEJ445" s="142"/>
      <c r="SEK445" s="142"/>
      <c r="SEL445" s="142"/>
      <c r="SEM445" s="142"/>
      <c r="SEN445" s="142"/>
      <c r="SEO445" s="142"/>
      <c r="SEP445" s="142"/>
      <c r="SEQ445" s="142"/>
      <c r="SER445" s="142"/>
      <c r="SES445" s="142"/>
      <c r="SET445" s="142"/>
      <c r="SEU445" s="142"/>
      <c r="SEV445" s="142"/>
      <c r="SEW445" s="142"/>
      <c r="SEX445" s="142"/>
      <c r="SEY445" s="142"/>
      <c r="SEZ445" s="142"/>
      <c r="SFA445" s="142"/>
      <c r="SFB445" s="142"/>
      <c r="SFC445" s="142"/>
      <c r="SFD445" s="142"/>
      <c r="SFE445" s="142"/>
      <c r="SFF445" s="142"/>
      <c r="SFG445" s="142"/>
      <c r="SFH445" s="142"/>
      <c r="SFI445" s="142"/>
      <c r="SFJ445" s="142"/>
      <c r="SFK445" s="142"/>
      <c r="SFL445" s="142"/>
      <c r="SFM445" s="142"/>
      <c r="SFN445" s="142"/>
      <c r="SFO445" s="142"/>
      <c r="SFP445" s="142"/>
      <c r="SFQ445" s="142"/>
      <c r="SFR445" s="142"/>
      <c r="SFS445" s="142"/>
      <c r="SFT445" s="142"/>
      <c r="SFU445" s="142"/>
      <c r="SFV445" s="142"/>
      <c r="SFW445" s="142"/>
      <c r="SFX445" s="142"/>
      <c r="SFY445" s="142"/>
      <c r="SFZ445" s="142"/>
      <c r="SGA445" s="142"/>
      <c r="SGB445" s="142"/>
      <c r="SGC445" s="142"/>
      <c r="SGD445" s="142"/>
      <c r="SGE445" s="142"/>
      <c r="SGF445" s="142"/>
      <c r="SGG445" s="142"/>
      <c r="SGH445" s="142"/>
      <c r="SGI445" s="142"/>
      <c r="SGJ445" s="142"/>
      <c r="SGK445" s="142"/>
      <c r="SGL445" s="142"/>
      <c r="SGM445" s="142"/>
      <c r="SGN445" s="142"/>
      <c r="SGO445" s="142"/>
      <c r="SGP445" s="142"/>
      <c r="SGQ445" s="142"/>
      <c r="SGR445" s="142"/>
      <c r="SGS445" s="142"/>
      <c r="SGT445" s="142"/>
      <c r="SGU445" s="142"/>
      <c r="SGV445" s="142"/>
      <c r="SGW445" s="142"/>
      <c r="SGX445" s="142"/>
      <c r="SGY445" s="142"/>
      <c r="SGZ445" s="142"/>
      <c r="SHA445" s="142"/>
      <c r="SHB445" s="142"/>
      <c r="SHC445" s="142"/>
      <c r="SHD445" s="142"/>
      <c r="SHE445" s="142"/>
      <c r="SHF445" s="142"/>
      <c r="SHG445" s="142"/>
      <c r="SHH445" s="142"/>
      <c r="SHI445" s="142"/>
      <c r="SHJ445" s="142"/>
      <c r="SHK445" s="142"/>
      <c r="SHL445" s="142"/>
      <c r="SHM445" s="142"/>
      <c r="SHN445" s="142"/>
      <c r="SHO445" s="142"/>
      <c r="SHP445" s="142"/>
      <c r="SHQ445" s="142"/>
      <c r="SHR445" s="142"/>
      <c r="SHS445" s="142"/>
      <c r="SHT445" s="142"/>
      <c r="SHU445" s="142"/>
      <c r="SHV445" s="142"/>
      <c r="SHW445" s="142"/>
      <c r="SHX445" s="142"/>
      <c r="SHY445" s="142"/>
      <c r="SHZ445" s="142"/>
      <c r="SIA445" s="142"/>
      <c r="SIB445" s="142"/>
      <c r="SIC445" s="142"/>
      <c r="SID445" s="142"/>
      <c r="SIE445" s="142"/>
      <c r="SIF445" s="142"/>
      <c r="SIG445" s="142"/>
      <c r="SIH445" s="142"/>
      <c r="SII445" s="142"/>
      <c r="SIJ445" s="142"/>
      <c r="SIK445" s="142"/>
      <c r="SIL445" s="142"/>
      <c r="SIM445" s="142"/>
      <c r="SIN445" s="142"/>
      <c r="SIO445" s="142"/>
      <c r="SIP445" s="142"/>
      <c r="SIQ445" s="142"/>
      <c r="SIR445" s="142"/>
      <c r="SIS445" s="142"/>
      <c r="SIT445" s="142"/>
      <c r="SIU445" s="142"/>
      <c r="SIV445" s="142"/>
      <c r="SIW445" s="142"/>
      <c r="SIX445" s="142"/>
      <c r="SIY445" s="142"/>
      <c r="SIZ445" s="142"/>
      <c r="SJA445" s="142"/>
      <c r="SJB445" s="142"/>
      <c r="SJC445" s="142"/>
      <c r="SJD445" s="142"/>
      <c r="SJE445" s="142"/>
      <c r="SJF445" s="142"/>
      <c r="SJG445" s="142"/>
      <c r="SJH445" s="142"/>
      <c r="SJI445" s="142"/>
      <c r="SJJ445" s="142"/>
      <c r="SJK445" s="142"/>
      <c r="SJL445" s="142"/>
      <c r="SJM445" s="142"/>
      <c r="SJN445" s="142"/>
      <c r="SJO445" s="142"/>
      <c r="SJP445" s="142"/>
      <c r="SJQ445" s="142"/>
      <c r="SJR445" s="142"/>
      <c r="SJS445" s="142"/>
      <c r="SJT445" s="142"/>
      <c r="SJU445" s="142"/>
      <c r="SJV445" s="142"/>
      <c r="SJW445" s="142"/>
      <c r="SJX445" s="142"/>
      <c r="SJY445" s="142"/>
      <c r="SJZ445" s="142"/>
      <c r="SKA445" s="142"/>
      <c r="SKB445" s="142"/>
      <c r="SKC445" s="142"/>
      <c r="SKD445" s="142"/>
      <c r="SKE445" s="142"/>
      <c r="SKF445" s="142"/>
      <c r="SKG445" s="142"/>
      <c r="SKH445" s="142"/>
      <c r="SKI445" s="142"/>
      <c r="SKJ445" s="142"/>
      <c r="SKK445" s="142"/>
      <c r="SKL445" s="142"/>
      <c r="SKM445" s="142"/>
      <c r="SKN445" s="142"/>
      <c r="SKO445" s="142"/>
      <c r="SKP445" s="142"/>
      <c r="SKQ445" s="142"/>
      <c r="SKR445" s="142"/>
      <c r="SKS445" s="142"/>
      <c r="SKT445" s="142"/>
      <c r="SKU445" s="142"/>
      <c r="SKV445" s="142"/>
      <c r="SKW445" s="142"/>
      <c r="SKX445" s="142"/>
      <c r="SKY445" s="142"/>
      <c r="SKZ445" s="142"/>
      <c r="SLA445" s="142"/>
      <c r="SLB445" s="142"/>
      <c r="SLC445" s="142"/>
      <c r="SLD445" s="142"/>
      <c r="SLE445" s="142"/>
      <c r="SLF445" s="142"/>
      <c r="SLG445" s="142"/>
      <c r="SLH445" s="142"/>
      <c r="SLI445" s="142"/>
      <c r="SLJ445" s="142"/>
      <c r="SLK445" s="142"/>
      <c r="SLL445" s="142"/>
      <c r="SLM445" s="142"/>
      <c r="SLN445" s="142"/>
      <c r="SLO445" s="142"/>
      <c r="SLP445" s="142"/>
      <c r="SLQ445" s="142"/>
      <c r="SLR445" s="142"/>
      <c r="SLS445" s="142"/>
      <c r="SLT445" s="142"/>
      <c r="SLU445" s="142"/>
      <c r="SLV445" s="142"/>
      <c r="SLW445" s="142"/>
      <c r="SLX445" s="142"/>
      <c r="SLY445" s="142"/>
      <c r="SLZ445" s="142"/>
      <c r="SMA445" s="142"/>
      <c r="SMB445" s="142"/>
      <c r="SMC445" s="142"/>
      <c r="SMD445" s="142"/>
      <c r="SME445" s="142"/>
      <c r="SMF445" s="142"/>
      <c r="SMG445" s="142"/>
      <c r="SMH445" s="142"/>
      <c r="SMI445" s="142"/>
      <c r="SMJ445" s="142"/>
      <c r="SMK445" s="142"/>
      <c r="SML445" s="142"/>
      <c r="SMM445" s="142"/>
      <c r="SMN445" s="142"/>
      <c r="SMO445" s="142"/>
      <c r="SMP445" s="142"/>
      <c r="SMQ445" s="142"/>
      <c r="SMR445" s="142"/>
      <c r="SMS445" s="142"/>
      <c r="SMT445" s="142"/>
      <c r="SMU445" s="142"/>
      <c r="SMV445" s="142"/>
      <c r="SMW445" s="142"/>
      <c r="SMX445" s="142"/>
      <c r="SMY445" s="142"/>
      <c r="SMZ445" s="142"/>
      <c r="SNA445" s="142"/>
      <c r="SNB445" s="142"/>
      <c r="SNC445" s="142"/>
      <c r="SND445" s="142"/>
      <c r="SNE445" s="142"/>
      <c r="SNF445" s="142"/>
      <c r="SNG445" s="142"/>
      <c r="SNH445" s="142"/>
      <c r="SNI445" s="142"/>
      <c r="SNJ445" s="142"/>
      <c r="SNK445" s="142"/>
      <c r="SNL445" s="142"/>
      <c r="SNM445" s="142"/>
      <c r="SNN445" s="142"/>
      <c r="SNO445" s="142"/>
      <c r="SNP445" s="142"/>
      <c r="SNQ445" s="142"/>
      <c r="SNR445" s="142"/>
      <c r="SNS445" s="142"/>
      <c r="SNT445" s="142"/>
      <c r="SNU445" s="142"/>
      <c r="SNV445" s="142"/>
      <c r="SNW445" s="142"/>
      <c r="SNX445" s="142"/>
      <c r="SNY445" s="142"/>
      <c r="SNZ445" s="142"/>
      <c r="SOA445" s="142"/>
      <c r="SOB445" s="142"/>
      <c r="SOC445" s="142"/>
      <c r="SOD445" s="142"/>
      <c r="SOE445" s="142"/>
      <c r="SOF445" s="142"/>
      <c r="SOG445" s="142"/>
      <c r="SOH445" s="142"/>
      <c r="SOI445" s="142"/>
      <c r="SOJ445" s="142"/>
      <c r="SOK445" s="142"/>
      <c r="SOL445" s="142"/>
      <c r="SOM445" s="142"/>
      <c r="SON445" s="142"/>
      <c r="SOO445" s="142"/>
      <c r="SOP445" s="142"/>
      <c r="SOQ445" s="142"/>
      <c r="SOR445" s="142"/>
      <c r="SOS445" s="142"/>
      <c r="SOT445" s="142"/>
      <c r="SOU445" s="142"/>
      <c r="SOV445" s="142"/>
      <c r="SOW445" s="142"/>
      <c r="SOX445" s="142"/>
      <c r="SOY445" s="142"/>
      <c r="SOZ445" s="142"/>
      <c r="SPA445" s="142"/>
      <c r="SPB445" s="142"/>
      <c r="SPC445" s="142"/>
      <c r="SPD445" s="142"/>
      <c r="SPE445" s="142"/>
      <c r="SPF445" s="142"/>
      <c r="SPG445" s="142"/>
      <c r="SPH445" s="142"/>
      <c r="SPI445" s="142"/>
      <c r="SPJ445" s="142"/>
      <c r="SPK445" s="142"/>
      <c r="SPL445" s="142"/>
      <c r="SPM445" s="142"/>
      <c r="SPN445" s="142"/>
      <c r="SPO445" s="142"/>
      <c r="SPP445" s="142"/>
      <c r="SPQ445" s="142"/>
      <c r="SPR445" s="142"/>
      <c r="SPS445" s="142"/>
      <c r="SPT445" s="142"/>
      <c r="SPU445" s="142"/>
      <c r="SPV445" s="142"/>
      <c r="SPW445" s="142"/>
      <c r="SPX445" s="142"/>
      <c r="SPY445" s="142"/>
      <c r="SPZ445" s="142"/>
      <c r="SQA445" s="142"/>
      <c r="SQB445" s="142"/>
      <c r="SQC445" s="142"/>
      <c r="SQD445" s="142"/>
      <c r="SQE445" s="142"/>
      <c r="SQF445" s="142"/>
      <c r="SQG445" s="142"/>
      <c r="SQH445" s="142"/>
      <c r="SQI445" s="142"/>
      <c r="SQJ445" s="142"/>
      <c r="SQK445" s="142"/>
      <c r="SQL445" s="142"/>
      <c r="SQM445" s="142"/>
      <c r="SQN445" s="142"/>
      <c r="SQO445" s="142"/>
      <c r="SQP445" s="142"/>
      <c r="SQQ445" s="142"/>
      <c r="SQR445" s="142"/>
      <c r="SQS445" s="142"/>
      <c r="SQT445" s="142"/>
      <c r="SQU445" s="142"/>
      <c r="SQV445" s="142"/>
      <c r="SQW445" s="142"/>
      <c r="SQX445" s="142"/>
      <c r="SQY445" s="142"/>
      <c r="SQZ445" s="142"/>
      <c r="SRA445" s="142"/>
      <c r="SRB445" s="142"/>
      <c r="SRC445" s="142"/>
      <c r="SRD445" s="142"/>
      <c r="SRE445" s="142"/>
      <c r="SRF445" s="142"/>
      <c r="SRG445" s="142"/>
      <c r="SRH445" s="142"/>
      <c r="SRI445" s="142"/>
      <c r="SRJ445" s="142"/>
      <c r="SRK445" s="142"/>
      <c r="SRL445" s="142"/>
      <c r="SRM445" s="142"/>
      <c r="SRN445" s="142"/>
      <c r="SRO445" s="142"/>
      <c r="SRP445" s="142"/>
      <c r="SRQ445" s="142"/>
      <c r="SRR445" s="142"/>
      <c r="SRS445" s="142"/>
      <c r="SRT445" s="142"/>
      <c r="SRU445" s="142"/>
      <c r="SRV445" s="142"/>
      <c r="SRW445" s="142"/>
      <c r="SRX445" s="142"/>
      <c r="SRY445" s="142"/>
      <c r="SRZ445" s="142"/>
      <c r="SSA445" s="142"/>
      <c r="SSB445" s="142"/>
      <c r="SSC445" s="142"/>
      <c r="SSD445" s="142"/>
      <c r="SSE445" s="142"/>
      <c r="SSF445" s="142"/>
      <c r="SSG445" s="142"/>
      <c r="SSH445" s="142"/>
      <c r="SSI445" s="142"/>
      <c r="SSJ445" s="142"/>
      <c r="SSK445" s="142"/>
      <c r="SSL445" s="142"/>
      <c r="SSM445" s="142"/>
      <c r="SSN445" s="142"/>
      <c r="SSO445" s="142"/>
      <c r="SSP445" s="142"/>
      <c r="SSQ445" s="142"/>
      <c r="SSR445" s="142"/>
      <c r="SSS445" s="142"/>
      <c r="SST445" s="142"/>
      <c r="SSU445" s="142"/>
      <c r="SSV445" s="142"/>
      <c r="SSW445" s="142"/>
      <c r="SSX445" s="142"/>
      <c r="SSY445" s="142"/>
      <c r="SSZ445" s="142"/>
      <c r="STA445" s="142"/>
      <c r="STB445" s="142"/>
      <c r="STC445" s="142"/>
      <c r="STD445" s="142"/>
      <c r="STE445" s="142"/>
      <c r="STF445" s="142"/>
      <c r="STG445" s="142"/>
      <c r="STH445" s="142"/>
      <c r="STI445" s="142"/>
      <c r="STJ445" s="142"/>
      <c r="STK445" s="142"/>
      <c r="STL445" s="142"/>
      <c r="STM445" s="142"/>
      <c r="STN445" s="142"/>
      <c r="STO445" s="142"/>
      <c r="STP445" s="142"/>
      <c r="STQ445" s="142"/>
      <c r="STR445" s="142"/>
      <c r="STS445" s="142"/>
      <c r="STT445" s="142"/>
      <c r="STU445" s="142"/>
      <c r="STV445" s="142"/>
      <c r="STW445" s="142"/>
      <c r="STX445" s="142"/>
      <c r="STY445" s="142"/>
      <c r="STZ445" s="142"/>
      <c r="SUA445" s="142"/>
      <c r="SUB445" s="142"/>
      <c r="SUC445" s="142"/>
      <c r="SUD445" s="142"/>
      <c r="SUE445" s="142"/>
      <c r="SUF445" s="142"/>
      <c r="SUG445" s="142"/>
      <c r="SUH445" s="142"/>
      <c r="SUI445" s="142"/>
      <c r="SUJ445" s="142"/>
      <c r="SUK445" s="142"/>
      <c r="SUL445" s="142"/>
      <c r="SUM445" s="142"/>
      <c r="SUN445" s="142"/>
      <c r="SUO445" s="142"/>
      <c r="SUP445" s="142"/>
      <c r="SUQ445" s="142"/>
      <c r="SUR445" s="142"/>
      <c r="SUS445" s="142"/>
      <c r="SUT445" s="142"/>
      <c r="SUU445" s="142"/>
      <c r="SUV445" s="142"/>
      <c r="SUW445" s="142"/>
      <c r="SUX445" s="142"/>
      <c r="SUY445" s="142"/>
      <c r="SUZ445" s="142"/>
      <c r="SVA445" s="142"/>
      <c r="SVB445" s="142"/>
      <c r="SVC445" s="142"/>
      <c r="SVD445" s="142"/>
      <c r="SVE445" s="142"/>
      <c r="SVF445" s="142"/>
      <c r="SVG445" s="142"/>
      <c r="SVH445" s="142"/>
      <c r="SVI445" s="142"/>
      <c r="SVJ445" s="142"/>
      <c r="SVK445" s="142"/>
      <c r="SVL445" s="142"/>
      <c r="SVM445" s="142"/>
      <c r="SVN445" s="142"/>
      <c r="SVO445" s="142"/>
      <c r="SVP445" s="142"/>
      <c r="SVQ445" s="142"/>
      <c r="SVR445" s="142"/>
      <c r="SVS445" s="142"/>
      <c r="SVT445" s="142"/>
      <c r="SVU445" s="142"/>
      <c r="SVV445" s="142"/>
      <c r="SVW445" s="142"/>
      <c r="SVX445" s="142"/>
      <c r="SVY445" s="142"/>
      <c r="SVZ445" s="142"/>
      <c r="SWA445" s="142"/>
      <c r="SWB445" s="142"/>
      <c r="SWC445" s="142"/>
      <c r="SWD445" s="142"/>
      <c r="SWE445" s="142"/>
      <c r="SWF445" s="142"/>
      <c r="SWG445" s="142"/>
      <c r="SWH445" s="142"/>
      <c r="SWI445" s="142"/>
      <c r="SWJ445" s="142"/>
      <c r="SWK445" s="142"/>
      <c r="SWL445" s="142"/>
      <c r="SWM445" s="142"/>
      <c r="SWN445" s="142"/>
      <c r="SWO445" s="142"/>
      <c r="SWP445" s="142"/>
      <c r="SWQ445" s="142"/>
      <c r="SWR445" s="142"/>
      <c r="SWS445" s="142"/>
      <c r="SWT445" s="142"/>
      <c r="SWU445" s="142"/>
      <c r="SWV445" s="142"/>
      <c r="SWW445" s="142"/>
      <c r="SWX445" s="142"/>
      <c r="SWY445" s="142"/>
      <c r="SWZ445" s="142"/>
      <c r="SXA445" s="142"/>
      <c r="SXB445" s="142"/>
      <c r="SXC445" s="142"/>
      <c r="SXD445" s="142"/>
      <c r="SXE445" s="142"/>
      <c r="SXF445" s="142"/>
      <c r="SXG445" s="142"/>
      <c r="SXH445" s="142"/>
      <c r="SXI445" s="142"/>
      <c r="SXJ445" s="142"/>
      <c r="SXK445" s="142"/>
      <c r="SXL445" s="142"/>
      <c r="SXM445" s="142"/>
      <c r="SXN445" s="142"/>
      <c r="SXO445" s="142"/>
      <c r="SXP445" s="142"/>
      <c r="SXQ445" s="142"/>
      <c r="SXR445" s="142"/>
      <c r="SXS445" s="142"/>
      <c r="SXT445" s="142"/>
      <c r="SXU445" s="142"/>
      <c r="SXV445" s="142"/>
      <c r="SXW445" s="142"/>
      <c r="SXX445" s="142"/>
      <c r="SXY445" s="142"/>
      <c r="SXZ445" s="142"/>
      <c r="SYA445" s="142"/>
      <c r="SYB445" s="142"/>
      <c r="SYC445" s="142"/>
      <c r="SYD445" s="142"/>
      <c r="SYE445" s="142"/>
      <c r="SYF445" s="142"/>
      <c r="SYG445" s="142"/>
      <c r="SYH445" s="142"/>
      <c r="SYI445" s="142"/>
      <c r="SYJ445" s="142"/>
      <c r="SYK445" s="142"/>
      <c r="SYL445" s="142"/>
      <c r="SYM445" s="142"/>
      <c r="SYN445" s="142"/>
      <c r="SYO445" s="142"/>
      <c r="SYP445" s="142"/>
      <c r="SYQ445" s="142"/>
      <c r="SYR445" s="142"/>
      <c r="SYS445" s="142"/>
      <c r="SYT445" s="142"/>
      <c r="SYU445" s="142"/>
      <c r="SYV445" s="142"/>
      <c r="SYW445" s="142"/>
      <c r="SYX445" s="142"/>
      <c r="SYY445" s="142"/>
      <c r="SYZ445" s="142"/>
      <c r="SZA445" s="142"/>
      <c r="SZB445" s="142"/>
      <c r="SZC445" s="142"/>
      <c r="SZD445" s="142"/>
      <c r="SZE445" s="142"/>
      <c r="SZF445" s="142"/>
      <c r="SZG445" s="142"/>
      <c r="SZH445" s="142"/>
      <c r="SZI445" s="142"/>
      <c r="SZJ445" s="142"/>
      <c r="SZK445" s="142"/>
      <c r="SZL445" s="142"/>
      <c r="SZM445" s="142"/>
      <c r="SZN445" s="142"/>
      <c r="SZO445" s="142"/>
      <c r="SZP445" s="142"/>
      <c r="SZQ445" s="142"/>
      <c r="SZR445" s="142"/>
      <c r="SZS445" s="142"/>
      <c r="SZT445" s="142"/>
      <c r="SZU445" s="142"/>
      <c r="SZV445" s="142"/>
      <c r="SZW445" s="142"/>
      <c r="SZX445" s="142"/>
      <c r="SZY445" s="142"/>
      <c r="SZZ445" s="142"/>
      <c r="TAA445" s="142"/>
      <c r="TAB445" s="142"/>
      <c r="TAC445" s="142"/>
      <c r="TAD445" s="142"/>
      <c r="TAE445" s="142"/>
      <c r="TAF445" s="142"/>
      <c r="TAG445" s="142"/>
      <c r="TAH445" s="142"/>
      <c r="TAI445" s="142"/>
      <c r="TAJ445" s="142"/>
      <c r="TAK445" s="142"/>
      <c r="TAL445" s="142"/>
      <c r="TAM445" s="142"/>
      <c r="TAN445" s="142"/>
      <c r="TAO445" s="142"/>
      <c r="TAP445" s="142"/>
      <c r="TAQ445" s="142"/>
      <c r="TAR445" s="142"/>
      <c r="TAS445" s="142"/>
      <c r="TAT445" s="142"/>
      <c r="TAU445" s="142"/>
      <c r="TAV445" s="142"/>
      <c r="TAW445" s="142"/>
      <c r="TAX445" s="142"/>
      <c r="TAY445" s="142"/>
      <c r="TAZ445" s="142"/>
      <c r="TBA445" s="142"/>
      <c r="TBB445" s="142"/>
      <c r="TBC445" s="142"/>
      <c r="TBD445" s="142"/>
      <c r="TBE445" s="142"/>
      <c r="TBF445" s="142"/>
      <c r="TBG445" s="142"/>
      <c r="TBH445" s="142"/>
      <c r="TBI445" s="142"/>
      <c r="TBJ445" s="142"/>
      <c r="TBK445" s="142"/>
      <c r="TBL445" s="142"/>
      <c r="TBM445" s="142"/>
      <c r="TBN445" s="142"/>
      <c r="TBO445" s="142"/>
      <c r="TBP445" s="142"/>
      <c r="TBQ445" s="142"/>
      <c r="TBR445" s="142"/>
      <c r="TBS445" s="142"/>
      <c r="TBT445" s="142"/>
      <c r="TBU445" s="142"/>
      <c r="TBV445" s="142"/>
      <c r="TBW445" s="142"/>
      <c r="TBX445" s="142"/>
      <c r="TBY445" s="142"/>
      <c r="TBZ445" s="142"/>
      <c r="TCA445" s="142"/>
      <c r="TCB445" s="142"/>
      <c r="TCC445" s="142"/>
      <c r="TCD445" s="142"/>
      <c r="TCE445" s="142"/>
      <c r="TCF445" s="142"/>
      <c r="TCG445" s="142"/>
      <c r="TCH445" s="142"/>
      <c r="TCI445" s="142"/>
      <c r="TCJ445" s="142"/>
      <c r="TCK445" s="142"/>
      <c r="TCL445" s="142"/>
      <c r="TCM445" s="142"/>
      <c r="TCN445" s="142"/>
      <c r="TCO445" s="142"/>
      <c r="TCP445" s="142"/>
      <c r="TCQ445" s="142"/>
      <c r="TCR445" s="142"/>
      <c r="TCS445" s="142"/>
      <c r="TCT445" s="142"/>
      <c r="TCU445" s="142"/>
      <c r="TCV445" s="142"/>
      <c r="TCW445" s="142"/>
      <c r="TCX445" s="142"/>
      <c r="TCY445" s="142"/>
      <c r="TCZ445" s="142"/>
      <c r="TDA445" s="142"/>
      <c r="TDB445" s="142"/>
      <c r="TDC445" s="142"/>
      <c r="TDD445" s="142"/>
      <c r="TDE445" s="142"/>
      <c r="TDF445" s="142"/>
      <c r="TDG445" s="142"/>
      <c r="TDH445" s="142"/>
      <c r="TDI445" s="142"/>
      <c r="TDJ445" s="142"/>
      <c r="TDK445" s="142"/>
      <c r="TDL445" s="142"/>
      <c r="TDM445" s="142"/>
      <c r="TDN445" s="142"/>
      <c r="TDO445" s="142"/>
      <c r="TDP445" s="142"/>
      <c r="TDQ445" s="142"/>
      <c r="TDR445" s="142"/>
      <c r="TDS445" s="142"/>
      <c r="TDT445" s="142"/>
      <c r="TDU445" s="142"/>
      <c r="TDV445" s="142"/>
      <c r="TDW445" s="142"/>
      <c r="TDX445" s="142"/>
      <c r="TDY445" s="142"/>
      <c r="TDZ445" s="142"/>
      <c r="TEA445" s="142"/>
      <c r="TEB445" s="142"/>
      <c r="TEC445" s="142"/>
      <c r="TED445" s="142"/>
      <c r="TEE445" s="142"/>
      <c r="TEF445" s="142"/>
      <c r="TEG445" s="142"/>
      <c r="TEH445" s="142"/>
      <c r="TEI445" s="142"/>
      <c r="TEJ445" s="142"/>
      <c r="TEK445" s="142"/>
      <c r="TEL445" s="142"/>
      <c r="TEM445" s="142"/>
      <c r="TEN445" s="142"/>
      <c r="TEO445" s="142"/>
      <c r="TEP445" s="142"/>
      <c r="TEQ445" s="142"/>
      <c r="TER445" s="142"/>
      <c r="TES445" s="142"/>
      <c r="TET445" s="142"/>
      <c r="TEU445" s="142"/>
      <c r="TEV445" s="142"/>
      <c r="TEW445" s="142"/>
      <c r="TEX445" s="142"/>
      <c r="TEY445" s="142"/>
      <c r="TEZ445" s="142"/>
      <c r="TFA445" s="142"/>
      <c r="TFB445" s="142"/>
      <c r="TFC445" s="142"/>
      <c r="TFD445" s="142"/>
      <c r="TFE445" s="142"/>
      <c r="TFF445" s="142"/>
      <c r="TFG445" s="142"/>
      <c r="TFH445" s="142"/>
      <c r="TFI445" s="142"/>
      <c r="TFJ445" s="142"/>
      <c r="TFK445" s="142"/>
      <c r="TFL445" s="142"/>
      <c r="TFM445" s="142"/>
      <c r="TFN445" s="142"/>
      <c r="TFO445" s="142"/>
      <c r="TFP445" s="142"/>
      <c r="TFQ445" s="142"/>
      <c r="TFR445" s="142"/>
      <c r="TFS445" s="142"/>
      <c r="TFT445" s="142"/>
      <c r="TFU445" s="142"/>
      <c r="TFV445" s="142"/>
      <c r="TFW445" s="142"/>
      <c r="TFX445" s="142"/>
      <c r="TFY445" s="142"/>
      <c r="TFZ445" s="142"/>
      <c r="TGA445" s="142"/>
      <c r="TGB445" s="142"/>
      <c r="TGC445" s="142"/>
      <c r="TGD445" s="142"/>
      <c r="TGE445" s="142"/>
      <c r="TGF445" s="142"/>
      <c r="TGG445" s="142"/>
      <c r="TGH445" s="142"/>
      <c r="TGI445" s="142"/>
      <c r="TGJ445" s="142"/>
      <c r="TGK445" s="142"/>
      <c r="TGL445" s="142"/>
      <c r="TGM445" s="142"/>
      <c r="TGN445" s="142"/>
      <c r="TGO445" s="142"/>
      <c r="TGP445" s="142"/>
      <c r="TGQ445" s="142"/>
      <c r="TGR445" s="142"/>
      <c r="TGS445" s="142"/>
      <c r="TGT445" s="142"/>
      <c r="TGU445" s="142"/>
      <c r="TGV445" s="142"/>
      <c r="TGW445" s="142"/>
      <c r="TGX445" s="142"/>
      <c r="TGY445" s="142"/>
      <c r="TGZ445" s="142"/>
      <c r="THA445" s="142"/>
      <c r="THB445" s="142"/>
      <c r="THC445" s="142"/>
      <c r="THD445" s="142"/>
      <c r="THE445" s="142"/>
      <c r="THF445" s="142"/>
      <c r="THG445" s="142"/>
      <c r="THH445" s="142"/>
      <c r="THI445" s="142"/>
      <c r="THJ445" s="142"/>
      <c r="THK445" s="142"/>
      <c r="THL445" s="142"/>
      <c r="THM445" s="142"/>
      <c r="THN445" s="142"/>
      <c r="THO445" s="142"/>
      <c r="THP445" s="142"/>
      <c r="THQ445" s="142"/>
      <c r="THR445" s="142"/>
      <c r="THS445" s="142"/>
      <c r="THT445" s="142"/>
      <c r="THU445" s="142"/>
      <c r="THV445" s="142"/>
      <c r="THW445" s="142"/>
      <c r="THX445" s="142"/>
      <c r="THY445" s="142"/>
      <c r="THZ445" s="142"/>
      <c r="TIA445" s="142"/>
      <c r="TIB445" s="142"/>
      <c r="TIC445" s="142"/>
      <c r="TID445" s="142"/>
      <c r="TIE445" s="142"/>
      <c r="TIF445" s="142"/>
      <c r="TIG445" s="142"/>
      <c r="TIH445" s="142"/>
      <c r="TII445" s="142"/>
      <c r="TIJ445" s="142"/>
      <c r="TIK445" s="142"/>
      <c r="TIL445" s="142"/>
      <c r="TIM445" s="142"/>
      <c r="TIN445" s="142"/>
      <c r="TIO445" s="142"/>
      <c r="TIP445" s="142"/>
      <c r="TIQ445" s="142"/>
      <c r="TIR445" s="142"/>
      <c r="TIS445" s="142"/>
      <c r="TIT445" s="142"/>
      <c r="TIU445" s="142"/>
      <c r="TIV445" s="142"/>
      <c r="TIW445" s="142"/>
      <c r="TIX445" s="142"/>
      <c r="TIY445" s="142"/>
      <c r="TIZ445" s="142"/>
      <c r="TJA445" s="142"/>
      <c r="TJB445" s="142"/>
      <c r="TJC445" s="142"/>
      <c r="TJD445" s="142"/>
      <c r="TJE445" s="142"/>
      <c r="TJF445" s="142"/>
      <c r="TJG445" s="142"/>
      <c r="TJH445" s="142"/>
      <c r="TJI445" s="142"/>
      <c r="TJJ445" s="142"/>
      <c r="TJK445" s="142"/>
      <c r="TJL445" s="142"/>
      <c r="TJM445" s="142"/>
      <c r="TJN445" s="142"/>
      <c r="TJO445" s="142"/>
      <c r="TJP445" s="142"/>
      <c r="TJQ445" s="142"/>
      <c r="TJR445" s="142"/>
      <c r="TJS445" s="142"/>
      <c r="TJT445" s="142"/>
      <c r="TJU445" s="142"/>
      <c r="TJV445" s="142"/>
      <c r="TJW445" s="142"/>
      <c r="TJX445" s="142"/>
      <c r="TJY445" s="142"/>
      <c r="TJZ445" s="142"/>
      <c r="TKA445" s="142"/>
      <c r="TKB445" s="142"/>
      <c r="TKC445" s="142"/>
      <c r="TKD445" s="142"/>
      <c r="TKE445" s="142"/>
      <c r="TKF445" s="142"/>
      <c r="TKG445" s="142"/>
      <c r="TKH445" s="142"/>
      <c r="TKI445" s="142"/>
      <c r="TKJ445" s="142"/>
      <c r="TKK445" s="142"/>
      <c r="TKL445" s="142"/>
      <c r="TKM445" s="142"/>
      <c r="TKN445" s="142"/>
      <c r="TKO445" s="142"/>
      <c r="TKP445" s="142"/>
      <c r="TKQ445" s="142"/>
      <c r="TKR445" s="142"/>
      <c r="TKS445" s="142"/>
      <c r="TKT445" s="142"/>
      <c r="TKU445" s="142"/>
      <c r="TKV445" s="142"/>
      <c r="TKW445" s="142"/>
      <c r="TKX445" s="142"/>
      <c r="TKY445" s="142"/>
      <c r="TKZ445" s="142"/>
      <c r="TLA445" s="142"/>
      <c r="TLB445" s="142"/>
      <c r="TLC445" s="142"/>
      <c r="TLD445" s="142"/>
      <c r="TLE445" s="142"/>
      <c r="TLF445" s="142"/>
      <c r="TLG445" s="142"/>
      <c r="TLH445" s="142"/>
      <c r="TLI445" s="142"/>
      <c r="TLJ445" s="142"/>
      <c r="TLK445" s="142"/>
      <c r="TLL445" s="142"/>
      <c r="TLM445" s="142"/>
      <c r="TLN445" s="142"/>
      <c r="TLO445" s="142"/>
      <c r="TLP445" s="142"/>
      <c r="TLQ445" s="142"/>
      <c r="TLR445" s="142"/>
      <c r="TLS445" s="142"/>
      <c r="TLT445" s="142"/>
      <c r="TLU445" s="142"/>
      <c r="TLV445" s="142"/>
      <c r="TLW445" s="142"/>
      <c r="TLX445" s="142"/>
      <c r="TLY445" s="142"/>
      <c r="TLZ445" s="142"/>
      <c r="TMA445" s="142"/>
      <c r="TMB445" s="142"/>
      <c r="TMC445" s="142"/>
      <c r="TMD445" s="142"/>
      <c r="TME445" s="142"/>
      <c r="TMF445" s="142"/>
      <c r="TMG445" s="142"/>
      <c r="TMH445" s="142"/>
      <c r="TMI445" s="142"/>
      <c r="TMJ445" s="142"/>
      <c r="TMK445" s="142"/>
      <c r="TML445" s="142"/>
      <c r="TMM445" s="142"/>
      <c r="TMN445" s="142"/>
      <c r="TMO445" s="142"/>
      <c r="TMP445" s="142"/>
      <c r="TMQ445" s="142"/>
      <c r="TMR445" s="142"/>
      <c r="TMS445" s="142"/>
      <c r="TMT445" s="142"/>
      <c r="TMU445" s="142"/>
      <c r="TMV445" s="142"/>
      <c r="TMW445" s="142"/>
      <c r="TMX445" s="142"/>
      <c r="TMY445" s="142"/>
      <c r="TMZ445" s="142"/>
      <c r="TNA445" s="142"/>
      <c r="TNB445" s="142"/>
      <c r="TNC445" s="142"/>
      <c r="TND445" s="142"/>
      <c r="TNE445" s="142"/>
      <c r="TNF445" s="142"/>
      <c r="TNG445" s="142"/>
      <c r="TNH445" s="142"/>
      <c r="TNI445" s="142"/>
      <c r="TNJ445" s="142"/>
      <c r="TNK445" s="142"/>
      <c r="TNL445" s="142"/>
      <c r="TNM445" s="142"/>
      <c r="TNN445" s="142"/>
      <c r="TNO445" s="142"/>
      <c r="TNP445" s="142"/>
      <c r="TNQ445" s="142"/>
      <c r="TNR445" s="142"/>
      <c r="TNS445" s="142"/>
      <c r="TNT445" s="142"/>
      <c r="TNU445" s="142"/>
      <c r="TNV445" s="142"/>
      <c r="TNW445" s="142"/>
      <c r="TNX445" s="142"/>
      <c r="TNY445" s="142"/>
      <c r="TNZ445" s="142"/>
      <c r="TOA445" s="142"/>
      <c r="TOB445" s="142"/>
      <c r="TOC445" s="142"/>
      <c r="TOD445" s="142"/>
      <c r="TOE445" s="142"/>
      <c r="TOF445" s="142"/>
      <c r="TOG445" s="142"/>
      <c r="TOH445" s="142"/>
      <c r="TOI445" s="142"/>
      <c r="TOJ445" s="142"/>
      <c r="TOK445" s="142"/>
      <c r="TOL445" s="142"/>
      <c r="TOM445" s="142"/>
      <c r="TON445" s="142"/>
      <c r="TOO445" s="142"/>
      <c r="TOP445" s="142"/>
      <c r="TOQ445" s="142"/>
      <c r="TOR445" s="142"/>
      <c r="TOS445" s="142"/>
      <c r="TOT445" s="142"/>
      <c r="TOU445" s="142"/>
      <c r="TOV445" s="142"/>
      <c r="TOW445" s="142"/>
      <c r="TOX445" s="142"/>
      <c r="TOY445" s="142"/>
      <c r="TOZ445" s="142"/>
      <c r="TPA445" s="142"/>
      <c r="TPB445" s="142"/>
      <c r="TPC445" s="142"/>
      <c r="TPD445" s="142"/>
      <c r="TPE445" s="142"/>
      <c r="TPF445" s="142"/>
      <c r="TPG445" s="142"/>
      <c r="TPH445" s="142"/>
      <c r="TPI445" s="142"/>
      <c r="TPJ445" s="142"/>
      <c r="TPK445" s="142"/>
      <c r="TPL445" s="142"/>
      <c r="TPM445" s="142"/>
      <c r="TPN445" s="142"/>
      <c r="TPO445" s="142"/>
      <c r="TPP445" s="142"/>
      <c r="TPQ445" s="142"/>
      <c r="TPR445" s="142"/>
      <c r="TPS445" s="142"/>
      <c r="TPT445" s="142"/>
      <c r="TPU445" s="142"/>
      <c r="TPV445" s="142"/>
      <c r="TPW445" s="142"/>
      <c r="TPX445" s="142"/>
      <c r="TPY445" s="142"/>
      <c r="TPZ445" s="142"/>
      <c r="TQA445" s="142"/>
      <c r="TQB445" s="142"/>
      <c r="TQC445" s="142"/>
      <c r="TQD445" s="142"/>
      <c r="TQE445" s="142"/>
      <c r="TQF445" s="142"/>
      <c r="TQG445" s="142"/>
      <c r="TQH445" s="142"/>
      <c r="TQI445" s="142"/>
      <c r="TQJ445" s="142"/>
      <c r="TQK445" s="142"/>
      <c r="TQL445" s="142"/>
      <c r="TQM445" s="142"/>
      <c r="TQN445" s="142"/>
      <c r="TQO445" s="142"/>
      <c r="TQP445" s="142"/>
      <c r="TQQ445" s="142"/>
      <c r="TQR445" s="142"/>
      <c r="TQS445" s="142"/>
      <c r="TQT445" s="142"/>
      <c r="TQU445" s="142"/>
      <c r="TQV445" s="142"/>
      <c r="TQW445" s="142"/>
      <c r="TQX445" s="142"/>
      <c r="TQY445" s="142"/>
      <c r="TQZ445" s="142"/>
      <c r="TRA445" s="142"/>
      <c r="TRB445" s="142"/>
      <c r="TRC445" s="142"/>
      <c r="TRD445" s="142"/>
      <c r="TRE445" s="142"/>
      <c r="TRF445" s="142"/>
      <c r="TRG445" s="142"/>
      <c r="TRH445" s="142"/>
      <c r="TRI445" s="142"/>
      <c r="TRJ445" s="142"/>
      <c r="TRK445" s="142"/>
      <c r="TRL445" s="142"/>
      <c r="TRM445" s="142"/>
      <c r="TRN445" s="142"/>
      <c r="TRO445" s="142"/>
      <c r="TRP445" s="142"/>
      <c r="TRQ445" s="142"/>
      <c r="TRR445" s="142"/>
      <c r="TRS445" s="142"/>
      <c r="TRT445" s="142"/>
      <c r="TRU445" s="142"/>
      <c r="TRV445" s="142"/>
      <c r="TRW445" s="142"/>
      <c r="TRX445" s="142"/>
      <c r="TRY445" s="142"/>
      <c r="TRZ445" s="142"/>
      <c r="TSA445" s="142"/>
      <c r="TSB445" s="142"/>
      <c r="TSC445" s="142"/>
      <c r="TSD445" s="142"/>
      <c r="TSE445" s="142"/>
      <c r="TSF445" s="142"/>
      <c r="TSG445" s="142"/>
      <c r="TSH445" s="142"/>
      <c r="TSI445" s="142"/>
      <c r="TSJ445" s="142"/>
      <c r="TSK445" s="142"/>
      <c r="TSL445" s="142"/>
      <c r="TSM445" s="142"/>
      <c r="TSN445" s="142"/>
      <c r="TSO445" s="142"/>
      <c r="TSP445" s="142"/>
      <c r="TSQ445" s="142"/>
      <c r="TSR445" s="142"/>
      <c r="TSS445" s="142"/>
      <c r="TST445" s="142"/>
      <c r="TSU445" s="142"/>
      <c r="TSV445" s="142"/>
      <c r="TSW445" s="142"/>
      <c r="TSX445" s="142"/>
      <c r="TSY445" s="142"/>
      <c r="TSZ445" s="142"/>
      <c r="TTA445" s="142"/>
      <c r="TTB445" s="142"/>
      <c r="TTC445" s="142"/>
      <c r="TTD445" s="142"/>
      <c r="TTE445" s="142"/>
      <c r="TTF445" s="142"/>
      <c r="TTG445" s="142"/>
      <c r="TTH445" s="142"/>
      <c r="TTI445" s="142"/>
      <c r="TTJ445" s="142"/>
      <c r="TTK445" s="142"/>
      <c r="TTL445" s="142"/>
      <c r="TTM445" s="142"/>
      <c r="TTN445" s="142"/>
      <c r="TTO445" s="142"/>
      <c r="TTP445" s="142"/>
      <c r="TTQ445" s="142"/>
      <c r="TTR445" s="142"/>
      <c r="TTS445" s="142"/>
      <c r="TTT445" s="142"/>
      <c r="TTU445" s="142"/>
      <c r="TTV445" s="142"/>
      <c r="TTW445" s="142"/>
      <c r="TTX445" s="142"/>
      <c r="TTY445" s="142"/>
      <c r="TTZ445" s="142"/>
      <c r="TUA445" s="142"/>
      <c r="TUB445" s="142"/>
      <c r="TUC445" s="142"/>
      <c r="TUD445" s="142"/>
      <c r="TUE445" s="142"/>
      <c r="TUF445" s="142"/>
      <c r="TUG445" s="142"/>
      <c r="TUH445" s="142"/>
      <c r="TUI445" s="142"/>
      <c r="TUJ445" s="142"/>
      <c r="TUK445" s="142"/>
      <c r="TUL445" s="142"/>
      <c r="TUM445" s="142"/>
      <c r="TUN445" s="142"/>
      <c r="TUO445" s="142"/>
      <c r="TUP445" s="142"/>
      <c r="TUQ445" s="142"/>
      <c r="TUR445" s="142"/>
      <c r="TUS445" s="142"/>
      <c r="TUT445" s="142"/>
      <c r="TUU445" s="142"/>
      <c r="TUV445" s="142"/>
      <c r="TUW445" s="142"/>
      <c r="TUX445" s="142"/>
      <c r="TUY445" s="142"/>
      <c r="TUZ445" s="142"/>
      <c r="TVA445" s="142"/>
      <c r="TVB445" s="142"/>
      <c r="TVC445" s="142"/>
      <c r="TVD445" s="142"/>
      <c r="TVE445" s="142"/>
      <c r="TVF445" s="142"/>
      <c r="TVG445" s="142"/>
      <c r="TVH445" s="142"/>
      <c r="TVI445" s="142"/>
      <c r="TVJ445" s="142"/>
      <c r="TVK445" s="142"/>
      <c r="TVL445" s="142"/>
      <c r="TVM445" s="142"/>
      <c r="TVN445" s="142"/>
      <c r="TVO445" s="142"/>
      <c r="TVP445" s="142"/>
      <c r="TVQ445" s="142"/>
      <c r="TVR445" s="142"/>
      <c r="TVS445" s="142"/>
      <c r="TVT445" s="142"/>
      <c r="TVU445" s="142"/>
      <c r="TVV445" s="142"/>
      <c r="TVW445" s="142"/>
      <c r="TVX445" s="142"/>
      <c r="TVY445" s="142"/>
      <c r="TVZ445" s="142"/>
      <c r="TWA445" s="142"/>
      <c r="TWB445" s="142"/>
      <c r="TWC445" s="142"/>
      <c r="TWD445" s="142"/>
      <c r="TWE445" s="142"/>
      <c r="TWF445" s="142"/>
      <c r="TWG445" s="142"/>
      <c r="TWH445" s="142"/>
      <c r="TWI445" s="142"/>
      <c r="TWJ445" s="142"/>
      <c r="TWK445" s="142"/>
      <c r="TWL445" s="142"/>
      <c r="TWM445" s="142"/>
      <c r="TWN445" s="142"/>
      <c r="TWO445" s="142"/>
      <c r="TWP445" s="142"/>
      <c r="TWQ445" s="142"/>
      <c r="TWR445" s="142"/>
      <c r="TWS445" s="142"/>
      <c r="TWT445" s="142"/>
      <c r="TWU445" s="142"/>
      <c r="TWV445" s="142"/>
      <c r="TWW445" s="142"/>
      <c r="TWX445" s="142"/>
      <c r="TWY445" s="142"/>
      <c r="TWZ445" s="142"/>
      <c r="TXA445" s="142"/>
      <c r="TXB445" s="142"/>
      <c r="TXC445" s="142"/>
      <c r="TXD445" s="142"/>
      <c r="TXE445" s="142"/>
      <c r="TXF445" s="142"/>
      <c r="TXG445" s="142"/>
      <c r="TXH445" s="142"/>
      <c r="TXI445" s="142"/>
      <c r="TXJ445" s="142"/>
      <c r="TXK445" s="142"/>
      <c r="TXL445" s="142"/>
      <c r="TXM445" s="142"/>
      <c r="TXN445" s="142"/>
      <c r="TXO445" s="142"/>
      <c r="TXP445" s="142"/>
      <c r="TXQ445" s="142"/>
      <c r="TXR445" s="142"/>
      <c r="TXS445" s="142"/>
      <c r="TXT445" s="142"/>
      <c r="TXU445" s="142"/>
      <c r="TXV445" s="142"/>
      <c r="TXW445" s="142"/>
      <c r="TXX445" s="142"/>
      <c r="TXY445" s="142"/>
      <c r="TXZ445" s="142"/>
      <c r="TYA445" s="142"/>
      <c r="TYB445" s="142"/>
      <c r="TYC445" s="142"/>
      <c r="TYD445" s="142"/>
      <c r="TYE445" s="142"/>
      <c r="TYF445" s="142"/>
      <c r="TYG445" s="142"/>
      <c r="TYH445" s="142"/>
      <c r="TYI445" s="142"/>
      <c r="TYJ445" s="142"/>
      <c r="TYK445" s="142"/>
      <c r="TYL445" s="142"/>
      <c r="TYM445" s="142"/>
      <c r="TYN445" s="142"/>
      <c r="TYO445" s="142"/>
      <c r="TYP445" s="142"/>
      <c r="TYQ445" s="142"/>
      <c r="TYR445" s="142"/>
      <c r="TYS445" s="142"/>
      <c r="TYT445" s="142"/>
      <c r="TYU445" s="142"/>
      <c r="TYV445" s="142"/>
      <c r="TYW445" s="142"/>
      <c r="TYX445" s="142"/>
      <c r="TYY445" s="142"/>
      <c r="TYZ445" s="142"/>
      <c r="TZA445" s="142"/>
      <c r="TZB445" s="142"/>
      <c r="TZC445" s="142"/>
      <c r="TZD445" s="142"/>
      <c r="TZE445" s="142"/>
      <c r="TZF445" s="142"/>
      <c r="TZG445" s="142"/>
      <c r="TZH445" s="142"/>
      <c r="TZI445" s="142"/>
      <c r="TZJ445" s="142"/>
      <c r="TZK445" s="142"/>
      <c r="TZL445" s="142"/>
      <c r="TZM445" s="142"/>
      <c r="TZN445" s="142"/>
      <c r="TZO445" s="142"/>
      <c r="TZP445" s="142"/>
      <c r="TZQ445" s="142"/>
      <c r="TZR445" s="142"/>
      <c r="TZS445" s="142"/>
      <c r="TZT445" s="142"/>
      <c r="TZU445" s="142"/>
      <c r="TZV445" s="142"/>
      <c r="TZW445" s="142"/>
      <c r="TZX445" s="142"/>
      <c r="TZY445" s="142"/>
      <c r="TZZ445" s="142"/>
      <c r="UAA445" s="142"/>
      <c r="UAB445" s="142"/>
      <c r="UAC445" s="142"/>
      <c r="UAD445" s="142"/>
      <c r="UAE445" s="142"/>
      <c r="UAF445" s="142"/>
      <c r="UAG445" s="142"/>
      <c r="UAH445" s="142"/>
      <c r="UAI445" s="142"/>
      <c r="UAJ445" s="142"/>
      <c r="UAK445" s="142"/>
      <c r="UAL445" s="142"/>
      <c r="UAM445" s="142"/>
      <c r="UAN445" s="142"/>
      <c r="UAO445" s="142"/>
      <c r="UAP445" s="142"/>
      <c r="UAQ445" s="142"/>
      <c r="UAR445" s="142"/>
      <c r="UAS445" s="142"/>
      <c r="UAT445" s="142"/>
      <c r="UAU445" s="142"/>
      <c r="UAV445" s="142"/>
      <c r="UAW445" s="142"/>
      <c r="UAX445" s="142"/>
      <c r="UAY445" s="142"/>
      <c r="UAZ445" s="142"/>
      <c r="UBA445" s="142"/>
      <c r="UBB445" s="142"/>
      <c r="UBC445" s="142"/>
      <c r="UBD445" s="142"/>
      <c r="UBE445" s="142"/>
      <c r="UBF445" s="142"/>
      <c r="UBG445" s="142"/>
      <c r="UBH445" s="142"/>
      <c r="UBI445" s="142"/>
      <c r="UBJ445" s="142"/>
      <c r="UBK445" s="142"/>
      <c r="UBL445" s="142"/>
      <c r="UBM445" s="142"/>
      <c r="UBN445" s="142"/>
      <c r="UBO445" s="142"/>
      <c r="UBP445" s="142"/>
      <c r="UBQ445" s="142"/>
      <c r="UBR445" s="142"/>
      <c r="UBS445" s="142"/>
      <c r="UBT445" s="142"/>
      <c r="UBU445" s="142"/>
      <c r="UBV445" s="142"/>
      <c r="UBW445" s="142"/>
      <c r="UBX445" s="142"/>
      <c r="UBY445" s="142"/>
      <c r="UBZ445" s="142"/>
      <c r="UCA445" s="142"/>
      <c r="UCB445" s="142"/>
      <c r="UCC445" s="142"/>
      <c r="UCD445" s="142"/>
      <c r="UCE445" s="142"/>
      <c r="UCF445" s="142"/>
      <c r="UCG445" s="142"/>
      <c r="UCH445" s="142"/>
      <c r="UCI445" s="142"/>
      <c r="UCJ445" s="142"/>
      <c r="UCK445" s="142"/>
      <c r="UCL445" s="142"/>
      <c r="UCM445" s="142"/>
      <c r="UCN445" s="142"/>
      <c r="UCO445" s="142"/>
      <c r="UCP445" s="142"/>
      <c r="UCQ445" s="142"/>
      <c r="UCR445" s="142"/>
      <c r="UCS445" s="142"/>
      <c r="UCT445" s="142"/>
      <c r="UCU445" s="142"/>
      <c r="UCV445" s="142"/>
      <c r="UCW445" s="142"/>
      <c r="UCX445" s="142"/>
      <c r="UCY445" s="142"/>
      <c r="UCZ445" s="142"/>
      <c r="UDA445" s="142"/>
      <c r="UDB445" s="142"/>
      <c r="UDC445" s="142"/>
      <c r="UDD445" s="142"/>
      <c r="UDE445" s="142"/>
      <c r="UDF445" s="142"/>
      <c r="UDG445" s="142"/>
      <c r="UDH445" s="142"/>
      <c r="UDI445" s="142"/>
      <c r="UDJ445" s="142"/>
      <c r="UDK445" s="142"/>
      <c r="UDL445" s="142"/>
      <c r="UDM445" s="142"/>
      <c r="UDN445" s="142"/>
      <c r="UDO445" s="142"/>
      <c r="UDP445" s="142"/>
      <c r="UDQ445" s="142"/>
      <c r="UDR445" s="142"/>
      <c r="UDS445" s="142"/>
      <c r="UDT445" s="142"/>
      <c r="UDU445" s="142"/>
      <c r="UDV445" s="142"/>
      <c r="UDW445" s="142"/>
      <c r="UDX445" s="142"/>
      <c r="UDY445" s="142"/>
      <c r="UDZ445" s="142"/>
      <c r="UEA445" s="142"/>
      <c r="UEB445" s="142"/>
      <c r="UEC445" s="142"/>
      <c r="UED445" s="142"/>
      <c r="UEE445" s="142"/>
      <c r="UEF445" s="142"/>
      <c r="UEG445" s="142"/>
      <c r="UEH445" s="142"/>
      <c r="UEI445" s="142"/>
      <c r="UEJ445" s="142"/>
      <c r="UEK445" s="142"/>
      <c r="UEL445" s="142"/>
      <c r="UEM445" s="142"/>
      <c r="UEN445" s="142"/>
      <c r="UEO445" s="142"/>
      <c r="UEP445" s="142"/>
      <c r="UEQ445" s="142"/>
      <c r="UER445" s="142"/>
      <c r="UES445" s="142"/>
      <c r="UET445" s="142"/>
      <c r="UEU445" s="142"/>
      <c r="UEV445" s="142"/>
      <c r="UEW445" s="142"/>
      <c r="UEX445" s="142"/>
      <c r="UEY445" s="142"/>
      <c r="UEZ445" s="142"/>
      <c r="UFA445" s="142"/>
      <c r="UFB445" s="142"/>
      <c r="UFC445" s="142"/>
      <c r="UFD445" s="142"/>
      <c r="UFE445" s="142"/>
      <c r="UFF445" s="142"/>
      <c r="UFG445" s="142"/>
      <c r="UFH445" s="142"/>
      <c r="UFI445" s="142"/>
      <c r="UFJ445" s="142"/>
      <c r="UFK445" s="142"/>
      <c r="UFL445" s="142"/>
      <c r="UFM445" s="142"/>
      <c r="UFN445" s="142"/>
      <c r="UFO445" s="142"/>
      <c r="UFP445" s="142"/>
      <c r="UFQ445" s="142"/>
      <c r="UFR445" s="142"/>
      <c r="UFS445" s="142"/>
      <c r="UFT445" s="142"/>
      <c r="UFU445" s="142"/>
      <c r="UFV445" s="142"/>
      <c r="UFW445" s="142"/>
      <c r="UFX445" s="142"/>
      <c r="UFY445" s="142"/>
      <c r="UFZ445" s="142"/>
      <c r="UGA445" s="142"/>
      <c r="UGB445" s="142"/>
      <c r="UGC445" s="142"/>
      <c r="UGD445" s="142"/>
      <c r="UGE445" s="142"/>
      <c r="UGF445" s="142"/>
      <c r="UGG445" s="142"/>
      <c r="UGH445" s="142"/>
      <c r="UGI445" s="142"/>
      <c r="UGJ445" s="142"/>
      <c r="UGK445" s="142"/>
      <c r="UGL445" s="142"/>
      <c r="UGM445" s="142"/>
      <c r="UGN445" s="142"/>
      <c r="UGO445" s="142"/>
      <c r="UGP445" s="142"/>
      <c r="UGQ445" s="142"/>
      <c r="UGR445" s="142"/>
      <c r="UGS445" s="142"/>
      <c r="UGT445" s="142"/>
      <c r="UGU445" s="142"/>
      <c r="UGV445" s="142"/>
      <c r="UGW445" s="142"/>
      <c r="UGX445" s="142"/>
      <c r="UGY445" s="142"/>
      <c r="UGZ445" s="142"/>
      <c r="UHA445" s="142"/>
      <c r="UHB445" s="142"/>
      <c r="UHC445" s="142"/>
      <c r="UHD445" s="142"/>
      <c r="UHE445" s="142"/>
      <c r="UHF445" s="142"/>
      <c r="UHG445" s="142"/>
      <c r="UHH445" s="142"/>
      <c r="UHI445" s="142"/>
      <c r="UHJ445" s="142"/>
      <c r="UHK445" s="142"/>
      <c r="UHL445" s="142"/>
      <c r="UHM445" s="142"/>
      <c r="UHN445" s="142"/>
      <c r="UHO445" s="142"/>
      <c r="UHP445" s="142"/>
      <c r="UHQ445" s="142"/>
      <c r="UHR445" s="142"/>
      <c r="UHS445" s="142"/>
      <c r="UHT445" s="142"/>
      <c r="UHU445" s="142"/>
      <c r="UHV445" s="142"/>
      <c r="UHW445" s="142"/>
      <c r="UHX445" s="142"/>
      <c r="UHY445" s="142"/>
      <c r="UHZ445" s="142"/>
      <c r="UIA445" s="142"/>
      <c r="UIB445" s="142"/>
      <c r="UIC445" s="142"/>
      <c r="UID445" s="142"/>
      <c r="UIE445" s="142"/>
      <c r="UIF445" s="142"/>
      <c r="UIG445" s="142"/>
      <c r="UIH445" s="142"/>
      <c r="UII445" s="142"/>
      <c r="UIJ445" s="142"/>
      <c r="UIK445" s="142"/>
      <c r="UIL445" s="142"/>
      <c r="UIM445" s="142"/>
      <c r="UIN445" s="142"/>
      <c r="UIO445" s="142"/>
      <c r="UIP445" s="142"/>
      <c r="UIQ445" s="142"/>
      <c r="UIR445" s="142"/>
      <c r="UIS445" s="142"/>
      <c r="UIT445" s="142"/>
      <c r="UIU445" s="142"/>
      <c r="UIV445" s="142"/>
      <c r="UIW445" s="142"/>
      <c r="UIX445" s="142"/>
      <c r="UIY445" s="142"/>
      <c r="UIZ445" s="142"/>
      <c r="UJA445" s="142"/>
      <c r="UJB445" s="142"/>
      <c r="UJC445" s="142"/>
      <c r="UJD445" s="142"/>
      <c r="UJE445" s="142"/>
      <c r="UJF445" s="142"/>
      <c r="UJG445" s="142"/>
      <c r="UJH445" s="142"/>
      <c r="UJI445" s="142"/>
      <c r="UJJ445" s="142"/>
      <c r="UJK445" s="142"/>
      <c r="UJL445" s="142"/>
      <c r="UJM445" s="142"/>
      <c r="UJN445" s="142"/>
      <c r="UJO445" s="142"/>
      <c r="UJP445" s="142"/>
      <c r="UJQ445" s="142"/>
      <c r="UJR445" s="142"/>
      <c r="UJS445" s="142"/>
      <c r="UJT445" s="142"/>
      <c r="UJU445" s="142"/>
      <c r="UJV445" s="142"/>
      <c r="UJW445" s="142"/>
      <c r="UJX445" s="142"/>
      <c r="UJY445" s="142"/>
      <c r="UJZ445" s="142"/>
      <c r="UKA445" s="142"/>
      <c r="UKB445" s="142"/>
      <c r="UKC445" s="142"/>
      <c r="UKD445" s="142"/>
      <c r="UKE445" s="142"/>
      <c r="UKF445" s="142"/>
      <c r="UKG445" s="142"/>
      <c r="UKH445" s="142"/>
      <c r="UKI445" s="142"/>
      <c r="UKJ445" s="142"/>
      <c r="UKK445" s="142"/>
      <c r="UKL445" s="142"/>
      <c r="UKM445" s="142"/>
      <c r="UKN445" s="142"/>
      <c r="UKO445" s="142"/>
      <c r="UKP445" s="142"/>
      <c r="UKQ445" s="142"/>
      <c r="UKR445" s="142"/>
      <c r="UKS445" s="142"/>
      <c r="UKT445" s="142"/>
      <c r="UKU445" s="142"/>
      <c r="UKV445" s="142"/>
      <c r="UKW445" s="142"/>
      <c r="UKX445" s="142"/>
      <c r="UKY445" s="142"/>
      <c r="UKZ445" s="142"/>
      <c r="ULA445" s="142"/>
      <c r="ULB445" s="142"/>
      <c r="ULC445" s="142"/>
      <c r="ULD445" s="142"/>
      <c r="ULE445" s="142"/>
      <c r="ULF445" s="142"/>
      <c r="ULG445" s="142"/>
      <c r="ULH445" s="142"/>
      <c r="ULI445" s="142"/>
      <c r="ULJ445" s="142"/>
      <c r="ULK445" s="142"/>
      <c r="ULL445" s="142"/>
      <c r="ULM445" s="142"/>
      <c r="ULN445" s="142"/>
      <c r="ULO445" s="142"/>
      <c r="ULP445" s="142"/>
      <c r="ULQ445" s="142"/>
      <c r="ULR445" s="142"/>
      <c r="ULS445" s="142"/>
      <c r="ULT445" s="142"/>
      <c r="ULU445" s="142"/>
      <c r="ULV445" s="142"/>
      <c r="ULW445" s="142"/>
      <c r="ULX445" s="142"/>
      <c r="ULY445" s="142"/>
      <c r="ULZ445" s="142"/>
      <c r="UMA445" s="142"/>
      <c r="UMB445" s="142"/>
      <c r="UMC445" s="142"/>
      <c r="UMD445" s="142"/>
      <c r="UME445" s="142"/>
      <c r="UMF445" s="142"/>
      <c r="UMG445" s="142"/>
      <c r="UMH445" s="142"/>
      <c r="UMI445" s="142"/>
      <c r="UMJ445" s="142"/>
      <c r="UMK445" s="142"/>
      <c r="UML445" s="142"/>
      <c r="UMM445" s="142"/>
      <c r="UMN445" s="142"/>
      <c r="UMO445" s="142"/>
      <c r="UMP445" s="142"/>
      <c r="UMQ445" s="142"/>
      <c r="UMR445" s="142"/>
      <c r="UMS445" s="142"/>
      <c r="UMT445" s="142"/>
      <c r="UMU445" s="142"/>
      <c r="UMV445" s="142"/>
      <c r="UMW445" s="142"/>
      <c r="UMX445" s="142"/>
      <c r="UMY445" s="142"/>
      <c r="UMZ445" s="142"/>
      <c r="UNA445" s="142"/>
      <c r="UNB445" s="142"/>
      <c r="UNC445" s="142"/>
      <c r="UND445" s="142"/>
      <c r="UNE445" s="142"/>
      <c r="UNF445" s="142"/>
      <c r="UNG445" s="142"/>
      <c r="UNH445" s="142"/>
      <c r="UNI445" s="142"/>
      <c r="UNJ445" s="142"/>
      <c r="UNK445" s="142"/>
      <c r="UNL445" s="142"/>
      <c r="UNM445" s="142"/>
      <c r="UNN445" s="142"/>
      <c r="UNO445" s="142"/>
      <c r="UNP445" s="142"/>
      <c r="UNQ445" s="142"/>
      <c r="UNR445" s="142"/>
      <c r="UNS445" s="142"/>
      <c r="UNT445" s="142"/>
      <c r="UNU445" s="142"/>
      <c r="UNV445" s="142"/>
      <c r="UNW445" s="142"/>
      <c r="UNX445" s="142"/>
      <c r="UNY445" s="142"/>
      <c r="UNZ445" s="142"/>
      <c r="UOA445" s="142"/>
      <c r="UOB445" s="142"/>
      <c r="UOC445" s="142"/>
      <c r="UOD445" s="142"/>
      <c r="UOE445" s="142"/>
      <c r="UOF445" s="142"/>
      <c r="UOG445" s="142"/>
      <c r="UOH445" s="142"/>
      <c r="UOI445" s="142"/>
      <c r="UOJ445" s="142"/>
      <c r="UOK445" s="142"/>
      <c r="UOL445" s="142"/>
      <c r="UOM445" s="142"/>
      <c r="UON445" s="142"/>
      <c r="UOO445" s="142"/>
      <c r="UOP445" s="142"/>
      <c r="UOQ445" s="142"/>
      <c r="UOR445" s="142"/>
      <c r="UOS445" s="142"/>
      <c r="UOT445" s="142"/>
      <c r="UOU445" s="142"/>
      <c r="UOV445" s="142"/>
      <c r="UOW445" s="142"/>
      <c r="UOX445" s="142"/>
      <c r="UOY445" s="142"/>
      <c r="UOZ445" s="142"/>
      <c r="UPA445" s="142"/>
      <c r="UPB445" s="142"/>
      <c r="UPC445" s="142"/>
      <c r="UPD445" s="142"/>
      <c r="UPE445" s="142"/>
      <c r="UPF445" s="142"/>
      <c r="UPG445" s="142"/>
      <c r="UPH445" s="142"/>
      <c r="UPI445" s="142"/>
      <c r="UPJ445" s="142"/>
      <c r="UPK445" s="142"/>
      <c r="UPL445" s="142"/>
      <c r="UPM445" s="142"/>
      <c r="UPN445" s="142"/>
      <c r="UPO445" s="142"/>
      <c r="UPP445" s="142"/>
      <c r="UPQ445" s="142"/>
      <c r="UPR445" s="142"/>
      <c r="UPS445" s="142"/>
      <c r="UPT445" s="142"/>
      <c r="UPU445" s="142"/>
      <c r="UPV445" s="142"/>
      <c r="UPW445" s="142"/>
      <c r="UPX445" s="142"/>
      <c r="UPY445" s="142"/>
      <c r="UPZ445" s="142"/>
      <c r="UQA445" s="142"/>
      <c r="UQB445" s="142"/>
      <c r="UQC445" s="142"/>
      <c r="UQD445" s="142"/>
      <c r="UQE445" s="142"/>
      <c r="UQF445" s="142"/>
      <c r="UQG445" s="142"/>
      <c r="UQH445" s="142"/>
      <c r="UQI445" s="142"/>
      <c r="UQJ445" s="142"/>
      <c r="UQK445" s="142"/>
      <c r="UQL445" s="142"/>
      <c r="UQM445" s="142"/>
      <c r="UQN445" s="142"/>
      <c r="UQO445" s="142"/>
      <c r="UQP445" s="142"/>
      <c r="UQQ445" s="142"/>
      <c r="UQR445" s="142"/>
      <c r="UQS445" s="142"/>
      <c r="UQT445" s="142"/>
      <c r="UQU445" s="142"/>
      <c r="UQV445" s="142"/>
      <c r="UQW445" s="142"/>
      <c r="UQX445" s="142"/>
      <c r="UQY445" s="142"/>
      <c r="UQZ445" s="142"/>
      <c r="URA445" s="142"/>
      <c r="URB445" s="142"/>
      <c r="URC445" s="142"/>
      <c r="URD445" s="142"/>
      <c r="URE445" s="142"/>
      <c r="URF445" s="142"/>
      <c r="URG445" s="142"/>
      <c r="URH445" s="142"/>
      <c r="URI445" s="142"/>
      <c r="URJ445" s="142"/>
      <c r="URK445" s="142"/>
      <c r="URL445" s="142"/>
      <c r="URM445" s="142"/>
      <c r="URN445" s="142"/>
      <c r="URO445" s="142"/>
      <c r="URP445" s="142"/>
      <c r="URQ445" s="142"/>
      <c r="URR445" s="142"/>
      <c r="URS445" s="142"/>
      <c r="URT445" s="142"/>
      <c r="URU445" s="142"/>
      <c r="URV445" s="142"/>
      <c r="URW445" s="142"/>
      <c r="URX445" s="142"/>
      <c r="URY445" s="142"/>
      <c r="URZ445" s="142"/>
      <c r="USA445" s="142"/>
      <c r="USB445" s="142"/>
      <c r="USC445" s="142"/>
      <c r="USD445" s="142"/>
      <c r="USE445" s="142"/>
      <c r="USF445" s="142"/>
      <c r="USG445" s="142"/>
      <c r="USH445" s="142"/>
      <c r="USI445" s="142"/>
      <c r="USJ445" s="142"/>
      <c r="USK445" s="142"/>
      <c r="USL445" s="142"/>
      <c r="USM445" s="142"/>
      <c r="USN445" s="142"/>
      <c r="USO445" s="142"/>
      <c r="USP445" s="142"/>
      <c r="USQ445" s="142"/>
      <c r="USR445" s="142"/>
      <c r="USS445" s="142"/>
      <c r="UST445" s="142"/>
      <c r="USU445" s="142"/>
      <c r="USV445" s="142"/>
      <c r="USW445" s="142"/>
      <c r="USX445" s="142"/>
      <c r="USY445" s="142"/>
      <c r="USZ445" s="142"/>
      <c r="UTA445" s="142"/>
      <c r="UTB445" s="142"/>
      <c r="UTC445" s="142"/>
      <c r="UTD445" s="142"/>
      <c r="UTE445" s="142"/>
      <c r="UTF445" s="142"/>
      <c r="UTG445" s="142"/>
      <c r="UTH445" s="142"/>
      <c r="UTI445" s="142"/>
      <c r="UTJ445" s="142"/>
      <c r="UTK445" s="142"/>
      <c r="UTL445" s="142"/>
      <c r="UTM445" s="142"/>
      <c r="UTN445" s="142"/>
      <c r="UTO445" s="142"/>
      <c r="UTP445" s="142"/>
      <c r="UTQ445" s="142"/>
      <c r="UTR445" s="142"/>
      <c r="UTS445" s="142"/>
      <c r="UTT445" s="142"/>
      <c r="UTU445" s="142"/>
      <c r="UTV445" s="142"/>
      <c r="UTW445" s="142"/>
      <c r="UTX445" s="142"/>
      <c r="UTY445" s="142"/>
      <c r="UTZ445" s="142"/>
      <c r="UUA445" s="142"/>
      <c r="UUB445" s="142"/>
      <c r="UUC445" s="142"/>
      <c r="UUD445" s="142"/>
      <c r="UUE445" s="142"/>
      <c r="UUF445" s="142"/>
      <c r="UUG445" s="142"/>
      <c r="UUH445" s="142"/>
      <c r="UUI445" s="142"/>
      <c r="UUJ445" s="142"/>
      <c r="UUK445" s="142"/>
      <c r="UUL445" s="142"/>
      <c r="UUM445" s="142"/>
      <c r="UUN445" s="142"/>
      <c r="UUO445" s="142"/>
      <c r="UUP445" s="142"/>
      <c r="UUQ445" s="142"/>
      <c r="UUR445" s="142"/>
      <c r="UUS445" s="142"/>
      <c r="UUT445" s="142"/>
      <c r="UUU445" s="142"/>
      <c r="UUV445" s="142"/>
      <c r="UUW445" s="142"/>
      <c r="UUX445" s="142"/>
      <c r="UUY445" s="142"/>
      <c r="UUZ445" s="142"/>
      <c r="UVA445" s="142"/>
      <c r="UVB445" s="142"/>
      <c r="UVC445" s="142"/>
      <c r="UVD445" s="142"/>
      <c r="UVE445" s="142"/>
      <c r="UVF445" s="142"/>
      <c r="UVG445" s="142"/>
      <c r="UVH445" s="142"/>
      <c r="UVI445" s="142"/>
      <c r="UVJ445" s="142"/>
      <c r="UVK445" s="142"/>
      <c r="UVL445" s="142"/>
      <c r="UVM445" s="142"/>
      <c r="UVN445" s="142"/>
      <c r="UVO445" s="142"/>
      <c r="UVP445" s="142"/>
      <c r="UVQ445" s="142"/>
      <c r="UVR445" s="142"/>
      <c r="UVS445" s="142"/>
      <c r="UVT445" s="142"/>
      <c r="UVU445" s="142"/>
      <c r="UVV445" s="142"/>
      <c r="UVW445" s="142"/>
      <c r="UVX445" s="142"/>
      <c r="UVY445" s="142"/>
      <c r="UVZ445" s="142"/>
      <c r="UWA445" s="142"/>
      <c r="UWB445" s="142"/>
      <c r="UWC445" s="142"/>
      <c r="UWD445" s="142"/>
      <c r="UWE445" s="142"/>
      <c r="UWF445" s="142"/>
      <c r="UWG445" s="142"/>
      <c r="UWH445" s="142"/>
      <c r="UWI445" s="142"/>
      <c r="UWJ445" s="142"/>
      <c r="UWK445" s="142"/>
      <c r="UWL445" s="142"/>
      <c r="UWM445" s="142"/>
      <c r="UWN445" s="142"/>
      <c r="UWO445" s="142"/>
      <c r="UWP445" s="142"/>
      <c r="UWQ445" s="142"/>
      <c r="UWR445" s="142"/>
      <c r="UWS445" s="142"/>
      <c r="UWT445" s="142"/>
      <c r="UWU445" s="142"/>
      <c r="UWV445" s="142"/>
      <c r="UWW445" s="142"/>
      <c r="UWX445" s="142"/>
      <c r="UWY445" s="142"/>
      <c r="UWZ445" s="142"/>
      <c r="UXA445" s="142"/>
      <c r="UXB445" s="142"/>
      <c r="UXC445" s="142"/>
      <c r="UXD445" s="142"/>
      <c r="UXE445" s="142"/>
      <c r="UXF445" s="142"/>
      <c r="UXG445" s="142"/>
      <c r="UXH445" s="142"/>
      <c r="UXI445" s="142"/>
      <c r="UXJ445" s="142"/>
      <c r="UXK445" s="142"/>
      <c r="UXL445" s="142"/>
      <c r="UXM445" s="142"/>
      <c r="UXN445" s="142"/>
      <c r="UXO445" s="142"/>
      <c r="UXP445" s="142"/>
      <c r="UXQ445" s="142"/>
      <c r="UXR445" s="142"/>
      <c r="UXS445" s="142"/>
      <c r="UXT445" s="142"/>
      <c r="UXU445" s="142"/>
      <c r="UXV445" s="142"/>
      <c r="UXW445" s="142"/>
      <c r="UXX445" s="142"/>
      <c r="UXY445" s="142"/>
      <c r="UXZ445" s="142"/>
      <c r="UYA445" s="142"/>
      <c r="UYB445" s="142"/>
      <c r="UYC445" s="142"/>
      <c r="UYD445" s="142"/>
      <c r="UYE445" s="142"/>
      <c r="UYF445" s="142"/>
      <c r="UYG445" s="142"/>
      <c r="UYH445" s="142"/>
      <c r="UYI445" s="142"/>
      <c r="UYJ445" s="142"/>
      <c r="UYK445" s="142"/>
      <c r="UYL445" s="142"/>
      <c r="UYM445" s="142"/>
      <c r="UYN445" s="142"/>
      <c r="UYO445" s="142"/>
      <c r="UYP445" s="142"/>
      <c r="UYQ445" s="142"/>
      <c r="UYR445" s="142"/>
      <c r="UYS445" s="142"/>
      <c r="UYT445" s="142"/>
      <c r="UYU445" s="142"/>
      <c r="UYV445" s="142"/>
      <c r="UYW445" s="142"/>
      <c r="UYX445" s="142"/>
      <c r="UYY445" s="142"/>
      <c r="UYZ445" s="142"/>
      <c r="UZA445" s="142"/>
      <c r="UZB445" s="142"/>
      <c r="UZC445" s="142"/>
      <c r="UZD445" s="142"/>
      <c r="UZE445" s="142"/>
      <c r="UZF445" s="142"/>
      <c r="UZG445" s="142"/>
      <c r="UZH445" s="142"/>
      <c r="UZI445" s="142"/>
      <c r="UZJ445" s="142"/>
      <c r="UZK445" s="142"/>
      <c r="UZL445" s="142"/>
      <c r="UZM445" s="142"/>
      <c r="UZN445" s="142"/>
      <c r="UZO445" s="142"/>
      <c r="UZP445" s="142"/>
      <c r="UZQ445" s="142"/>
      <c r="UZR445" s="142"/>
      <c r="UZS445" s="142"/>
      <c r="UZT445" s="142"/>
      <c r="UZU445" s="142"/>
      <c r="UZV445" s="142"/>
      <c r="UZW445" s="142"/>
      <c r="UZX445" s="142"/>
      <c r="UZY445" s="142"/>
      <c r="UZZ445" s="142"/>
      <c r="VAA445" s="142"/>
      <c r="VAB445" s="142"/>
      <c r="VAC445" s="142"/>
      <c r="VAD445" s="142"/>
      <c r="VAE445" s="142"/>
      <c r="VAF445" s="142"/>
      <c r="VAG445" s="142"/>
      <c r="VAH445" s="142"/>
      <c r="VAI445" s="142"/>
      <c r="VAJ445" s="142"/>
      <c r="VAK445" s="142"/>
      <c r="VAL445" s="142"/>
      <c r="VAM445" s="142"/>
      <c r="VAN445" s="142"/>
      <c r="VAO445" s="142"/>
      <c r="VAP445" s="142"/>
      <c r="VAQ445" s="142"/>
      <c r="VAR445" s="142"/>
      <c r="VAS445" s="142"/>
      <c r="VAT445" s="142"/>
      <c r="VAU445" s="142"/>
      <c r="VAV445" s="142"/>
      <c r="VAW445" s="142"/>
      <c r="VAX445" s="142"/>
      <c r="VAY445" s="142"/>
      <c r="VAZ445" s="142"/>
      <c r="VBA445" s="142"/>
      <c r="VBB445" s="142"/>
      <c r="VBC445" s="142"/>
      <c r="VBD445" s="142"/>
      <c r="VBE445" s="142"/>
      <c r="VBF445" s="142"/>
      <c r="VBG445" s="142"/>
      <c r="VBH445" s="142"/>
      <c r="VBI445" s="142"/>
      <c r="VBJ445" s="142"/>
      <c r="VBK445" s="142"/>
      <c r="VBL445" s="142"/>
      <c r="VBM445" s="142"/>
      <c r="VBN445" s="142"/>
      <c r="VBO445" s="142"/>
      <c r="VBP445" s="142"/>
      <c r="VBQ445" s="142"/>
      <c r="VBR445" s="142"/>
      <c r="VBS445" s="142"/>
      <c r="VBT445" s="142"/>
      <c r="VBU445" s="142"/>
      <c r="VBV445" s="142"/>
      <c r="VBW445" s="142"/>
      <c r="VBX445" s="142"/>
      <c r="VBY445" s="142"/>
      <c r="VBZ445" s="142"/>
      <c r="VCA445" s="142"/>
      <c r="VCB445" s="142"/>
      <c r="VCC445" s="142"/>
      <c r="VCD445" s="142"/>
      <c r="VCE445" s="142"/>
      <c r="VCF445" s="142"/>
      <c r="VCG445" s="142"/>
      <c r="VCH445" s="142"/>
      <c r="VCI445" s="142"/>
      <c r="VCJ445" s="142"/>
      <c r="VCK445" s="142"/>
      <c r="VCL445" s="142"/>
      <c r="VCM445" s="142"/>
      <c r="VCN445" s="142"/>
      <c r="VCO445" s="142"/>
      <c r="VCP445" s="142"/>
      <c r="VCQ445" s="142"/>
      <c r="VCR445" s="142"/>
      <c r="VCS445" s="142"/>
      <c r="VCT445" s="142"/>
      <c r="VCU445" s="142"/>
      <c r="VCV445" s="142"/>
      <c r="VCW445" s="142"/>
      <c r="VCX445" s="142"/>
      <c r="VCY445" s="142"/>
      <c r="VCZ445" s="142"/>
      <c r="VDA445" s="142"/>
      <c r="VDB445" s="142"/>
      <c r="VDC445" s="142"/>
      <c r="VDD445" s="142"/>
      <c r="VDE445" s="142"/>
      <c r="VDF445" s="142"/>
      <c r="VDG445" s="142"/>
      <c r="VDH445" s="142"/>
      <c r="VDI445" s="142"/>
      <c r="VDJ445" s="142"/>
      <c r="VDK445" s="142"/>
      <c r="VDL445" s="142"/>
      <c r="VDM445" s="142"/>
      <c r="VDN445" s="142"/>
      <c r="VDO445" s="142"/>
      <c r="VDP445" s="142"/>
      <c r="VDQ445" s="142"/>
      <c r="VDR445" s="142"/>
      <c r="VDS445" s="142"/>
      <c r="VDT445" s="142"/>
      <c r="VDU445" s="142"/>
      <c r="VDV445" s="142"/>
      <c r="VDW445" s="142"/>
      <c r="VDX445" s="142"/>
      <c r="VDY445" s="142"/>
      <c r="VDZ445" s="142"/>
      <c r="VEA445" s="142"/>
      <c r="VEB445" s="142"/>
      <c r="VEC445" s="142"/>
      <c r="VED445" s="142"/>
      <c r="VEE445" s="142"/>
      <c r="VEF445" s="142"/>
      <c r="VEG445" s="142"/>
      <c r="VEH445" s="142"/>
      <c r="VEI445" s="142"/>
      <c r="VEJ445" s="142"/>
      <c r="VEK445" s="142"/>
      <c r="VEL445" s="142"/>
      <c r="VEM445" s="142"/>
      <c r="VEN445" s="142"/>
      <c r="VEO445" s="142"/>
      <c r="VEP445" s="142"/>
      <c r="VEQ445" s="142"/>
      <c r="VER445" s="142"/>
      <c r="VES445" s="142"/>
      <c r="VET445" s="142"/>
      <c r="VEU445" s="142"/>
      <c r="VEV445" s="142"/>
      <c r="VEW445" s="142"/>
      <c r="VEX445" s="142"/>
      <c r="VEY445" s="142"/>
      <c r="VEZ445" s="142"/>
      <c r="VFA445" s="142"/>
      <c r="VFB445" s="142"/>
      <c r="VFC445" s="142"/>
      <c r="VFD445" s="142"/>
      <c r="VFE445" s="142"/>
      <c r="VFF445" s="142"/>
      <c r="VFG445" s="142"/>
      <c r="VFH445" s="142"/>
      <c r="VFI445" s="142"/>
      <c r="VFJ445" s="142"/>
      <c r="VFK445" s="142"/>
      <c r="VFL445" s="142"/>
      <c r="VFM445" s="142"/>
      <c r="VFN445" s="142"/>
      <c r="VFO445" s="142"/>
      <c r="VFP445" s="142"/>
      <c r="VFQ445" s="142"/>
      <c r="VFR445" s="142"/>
      <c r="VFS445" s="142"/>
      <c r="VFT445" s="142"/>
      <c r="VFU445" s="142"/>
      <c r="VFV445" s="142"/>
      <c r="VFW445" s="142"/>
      <c r="VFX445" s="142"/>
      <c r="VFY445" s="142"/>
      <c r="VFZ445" s="142"/>
      <c r="VGA445" s="142"/>
      <c r="VGB445" s="142"/>
      <c r="VGC445" s="142"/>
      <c r="VGD445" s="142"/>
      <c r="VGE445" s="142"/>
      <c r="VGF445" s="142"/>
      <c r="VGG445" s="142"/>
      <c r="VGH445" s="142"/>
      <c r="VGI445" s="142"/>
      <c r="VGJ445" s="142"/>
      <c r="VGK445" s="142"/>
      <c r="VGL445" s="142"/>
      <c r="VGM445" s="142"/>
      <c r="VGN445" s="142"/>
      <c r="VGO445" s="142"/>
      <c r="VGP445" s="142"/>
      <c r="VGQ445" s="142"/>
      <c r="VGR445" s="142"/>
      <c r="VGS445" s="142"/>
      <c r="VGT445" s="142"/>
      <c r="VGU445" s="142"/>
      <c r="VGV445" s="142"/>
      <c r="VGW445" s="142"/>
      <c r="VGX445" s="142"/>
      <c r="VGY445" s="142"/>
      <c r="VGZ445" s="142"/>
      <c r="VHA445" s="142"/>
      <c r="VHB445" s="142"/>
      <c r="VHC445" s="142"/>
      <c r="VHD445" s="142"/>
      <c r="VHE445" s="142"/>
      <c r="VHF445" s="142"/>
      <c r="VHG445" s="142"/>
      <c r="VHH445" s="142"/>
      <c r="VHI445" s="142"/>
      <c r="VHJ445" s="142"/>
      <c r="VHK445" s="142"/>
      <c r="VHL445" s="142"/>
      <c r="VHM445" s="142"/>
      <c r="VHN445" s="142"/>
      <c r="VHO445" s="142"/>
      <c r="VHP445" s="142"/>
      <c r="VHQ445" s="142"/>
      <c r="VHR445" s="142"/>
      <c r="VHS445" s="142"/>
      <c r="VHT445" s="142"/>
      <c r="VHU445" s="142"/>
      <c r="VHV445" s="142"/>
      <c r="VHW445" s="142"/>
      <c r="VHX445" s="142"/>
      <c r="VHY445" s="142"/>
      <c r="VHZ445" s="142"/>
      <c r="VIA445" s="142"/>
      <c r="VIB445" s="142"/>
      <c r="VIC445" s="142"/>
      <c r="VID445" s="142"/>
      <c r="VIE445" s="142"/>
      <c r="VIF445" s="142"/>
      <c r="VIG445" s="142"/>
      <c r="VIH445" s="142"/>
      <c r="VII445" s="142"/>
      <c r="VIJ445" s="142"/>
      <c r="VIK445" s="142"/>
      <c r="VIL445" s="142"/>
      <c r="VIM445" s="142"/>
      <c r="VIN445" s="142"/>
      <c r="VIO445" s="142"/>
      <c r="VIP445" s="142"/>
      <c r="VIQ445" s="142"/>
      <c r="VIR445" s="142"/>
      <c r="VIS445" s="142"/>
      <c r="VIT445" s="142"/>
      <c r="VIU445" s="142"/>
      <c r="VIV445" s="142"/>
      <c r="VIW445" s="142"/>
      <c r="VIX445" s="142"/>
      <c r="VIY445" s="142"/>
      <c r="VIZ445" s="142"/>
      <c r="VJA445" s="142"/>
      <c r="VJB445" s="142"/>
      <c r="VJC445" s="142"/>
      <c r="VJD445" s="142"/>
      <c r="VJE445" s="142"/>
      <c r="VJF445" s="142"/>
      <c r="VJG445" s="142"/>
      <c r="VJH445" s="142"/>
      <c r="VJI445" s="142"/>
      <c r="VJJ445" s="142"/>
      <c r="VJK445" s="142"/>
      <c r="VJL445" s="142"/>
      <c r="VJM445" s="142"/>
      <c r="VJN445" s="142"/>
      <c r="VJO445" s="142"/>
      <c r="VJP445" s="142"/>
      <c r="VJQ445" s="142"/>
      <c r="VJR445" s="142"/>
      <c r="VJS445" s="142"/>
      <c r="VJT445" s="142"/>
      <c r="VJU445" s="142"/>
      <c r="VJV445" s="142"/>
      <c r="VJW445" s="142"/>
      <c r="VJX445" s="142"/>
      <c r="VJY445" s="142"/>
      <c r="VJZ445" s="142"/>
      <c r="VKA445" s="142"/>
      <c r="VKB445" s="142"/>
      <c r="VKC445" s="142"/>
      <c r="VKD445" s="142"/>
      <c r="VKE445" s="142"/>
      <c r="VKF445" s="142"/>
      <c r="VKG445" s="142"/>
      <c r="VKH445" s="142"/>
      <c r="VKI445" s="142"/>
      <c r="VKJ445" s="142"/>
      <c r="VKK445" s="142"/>
      <c r="VKL445" s="142"/>
      <c r="VKM445" s="142"/>
      <c r="VKN445" s="142"/>
      <c r="VKO445" s="142"/>
      <c r="VKP445" s="142"/>
      <c r="VKQ445" s="142"/>
      <c r="VKR445" s="142"/>
      <c r="VKS445" s="142"/>
      <c r="VKT445" s="142"/>
      <c r="VKU445" s="142"/>
      <c r="VKV445" s="142"/>
      <c r="VKW445" s="142"/>
      <c r="VKX445" s="142"/>
      <c r="VKY445" s="142"/>
      <c r="VKZ445" s="142"/>
      <c r="VLA445" s="142"/>
      <c r="VLB445" s="142"/>
      <c r="VLC445" s="142"/>
      <c r="VLD445" s="142"/>
      <c r="VLE445" s="142"/>
      <c r="VLF445" s="142"/>
      <c r="VLG445" s="142"/>
      <c r="VLH445" s="142"/>
      <c r="VLI445" s="142"/>
      <c r="VLJ445" s="142"/>
      <c r="VLK445" s="142"/>
      <c r="VLL445" s="142"/>
      <c r="VLM445" s="142"/>
      <c r="VLN445" s="142"/>
      <c r="VLO445" s="142"/>
      <c r="VLP445" s="142"/>
      <c r="VLQ445" s="142"/>
      <c r="VLR445" s="142"/>
      <c r="VLS445" s="142"/>
      <c r="VLT445" s="142"/>
      <c r="VLU445" s="142"/>
      <c r="VLV445" s="142"/>
      <c r="VLW445" s="142"/>
      <c r="VLX445" s="142"/>
      <c r="VLY445" s="142"/>
      <c r="VLZ445" s="142"/>
      <c r="VMA445" s="142"/>
      <c r="VMB445" s="142"/>
      <c r="VMC445" s="142"/>
      <c r="VMD445" s="142"/>
      <c r="VME445" s="142"/>
      <c r="VMF445" s="142"/>
      <c r="VMG445" s="142"/>
      <c r="VMH445" s="142"/>
      <c r="VMI445" s="142"/>
      <c r="VMJ445" s="142"/>
      <c r="VMK445" s="142"/>
      <c r="VML445" s="142"/>
      <c r="VMM445" s="142"/>
      <c r="VMN445" s="142"/>
      <c r="VMO445" s="142"/>
      <c r="VMP445" s="142"/>
      <c r="VMQ445" s="142"/>
      <c r="VMR445" s="142"/>
      <c r="VMS445" s="142"/>
      <c r="VMT445" s="142"/>
      <c r="VMU445" s="142"/>
      <c r="VMV445" s="142"/>
      <c r="VMW445" s="142"/>
      <c r="VMX445" s="142"/>
      <c r="VMY445" s="142"/>
      <c r="VMZ445" s="142"/>
      <c r="VNA445" s="142"/>
      <c r="VNB445" s="142"/>
      <c r="VNC445" s="142"/>
      <c r="VND445" s="142"/>
      <c r="VNE445" s="142"/>
      <c r="VNF445" s="142"/>
      <c r="VNG445" s="142"/>
      <c r="VNH445" s="142"/>
      <c r="VNI445" s="142"/>
      <c r="VNJ445" s="142"/>
      <c r="VNK445" s="142"/>
      <c r="VNL445" s="142"/>
      <c r="VNM445" s="142"/>
      <c r="VNN445" s="142"/>
      <c r="VNO445" s="142"/>
      <c r="VNP445" s="142"/>
      <c r="VNQ445" s="142"/>
      <c r="VNR445" s="142"/>
      <c r="VNS445" s="142"/>
      <c r="VNT445" s="142"/>
      <c r="VNU445" s="142"/>
      <c r="VNV445" s="142"/>
      <c r="VNW445" s="142"/>
      <c r="VNX445" s="142"/>
      <c r="VNY445" s="142"/>
      <c r="VNZ445" s="142"/>
      <c r="VOA445" s="142"/>
      <c r="VOB445" s="142"/>
      <c r="VOC445" s="142"/>
      <c r="VOD445" s="142"/>
      <c r="VOE445" s="142"/>
      <c r="VOF445" s="142"/>
      <c r="VOG445" s="142"/>
      <c r="VOH445" s="142"/>
      <c r="VOI445" s="142"/>
      <c r="VOJ445" s="142"/>
      <c r="VOK445" s="142"/>
      <c r="VOL445" s="142"/>
      <c r="VOM445" s="142"/>
      <c r="VON445" s="142"/>
      <c r="VOO445" s="142"/>
      <c r="VOP445" s="142"/>
      <c r="VOQ445" s="142"/>
      <c r="VOR445" s="142"/>
      <c r="VOS445" s="142"/>
      <c r="VOT445" s="142"/>
      <c r="VOU445" s="142"/>
      <c r="VOV445" s="142"/>
      <c r="VOW445" s="142"/>
      <c r="VOX445" s="142"/>
      <c r="VOY445" s="142"/>
      <c r="VOZ445" s="142"/>
      <c r="VPA445" s="142"/>
      <c r="VPB445" s="142"/>
      <c r="VPC445" s="142"/>
      <c r="VPD445" s="142"/>
      <c r="VPE445" s="142"/>
      <c r="VPF445" s="142"/>
      <c r="VPG445" s="142"/>
      <c r="VPH445" s="142"/>
      <c r="VPI445" s="142"/>
      <c r="VPJ445" s="142"/>
      <c r="VPK445" s="142"/>
      <c r="VPL445" s="142"/>
      <c r="VPM445" s="142"/>
      <c r="VPN445" s="142"/>
      <c r="VPO445" s="142"/>
      <c r="VPP445" s="142"/>
      <c r="VPQ445" s="142"/>
      <c r="VPR445" s="142"/>
      <c r="VPS445" s="142"/>
      <c r="VPT445" s="142"/>
      <c r="VPU445" s="142"/>
      <c r="VPV445" s="142"/>
      <c r="VPW445" s="142"/>
      <c r="VPX445" s="142"/>
      <c r="VPY445" s="142"/>
      <c r="VPZ445" s="142"/>
      <c r="VQA445" s="142"/>
      <c r="VQB445" s="142"/>
      <c r="VQC445" s="142"/>
      <c r="VQD445" s="142"/>
      <c r="VQE445" s="142"/>
      <c r="VQF445" s="142"/>
      <c r="VQG445" s="142"/>
      <c r="VQH445" s="142"/>
      <c r="VQI445" s="142"/>
      <c r="VQJ445" s="142"/>
      <c r="VQK445" s="142"/>
      <c r="VQL445" s="142"/>
      <c r="VQM445" s="142"/>
      <c r="VQN445" s="142"/>
      <c r="VQO445" s="142"/>
      <c r="VQP445" s="142"/>
      <c r="VQQ445" s="142"/>
      <c r="VQR445" s="142"/>
      <c r="VQS445" s="142"/>
      <c r="VQT445" s="142"/>
      <c r="VQU445" s="142"/>
      <c r="VQV445" s="142"/>
      <c r="VQW445" s="142"/>
      <c r="VQX445" s="142"/>
      <c r="VQY445" s="142"/>
      <c r="VQZ445" s="142"/>
      <c r="VRA445" s="142"/>
      <c r="VRB445" s="142"/>
      <c r="VRC445" s="142"/>
      <c r="VRD445" s="142"/>
      <c r="VRE445" s="142"/>
      <c r="VRF445" s="142"/>
      <c r="VRG445" s="142"/>
      <c r="VRH445" s="142"/>
      <c r="VRI445" s="142"/>
      <c r="VRJ445" s="142"/>
      <c r="VRK445" s="142"/>
      <c r="VRL445" s="142"/>
      <c r="VRM445" s="142"/>
      <c r="VRN445" s="142"/>
      <c r="VRO445" s="142"/>
      <c r="VRP445" s="142"/>
      <c r="VRQ445" s="142"/>
      <c r="VRR445" s="142"/>
      <c r="VRS445" s="142"/>
      <c r="VRT445" s="142"/>
      <c r="VRU445" s="142"/>
      <c r="VRV445" s="142"/>
      <c r="VRW445" s="142"/>
      <c r="VRX445" s="142"/>
      <c r="VRY445" s="142"/>
      <c r="VRZ445" s="142"/>
      <c r="VSA445" s="142"/>
      <c r="VSB445" s="142"/>
      <c r="VSC445" s="142"/>
      <c r="VSD445" s="142"/>
      <c r="VSE445" s="142"/>
      <c r="VSF445" s="142"/>
      <c r="VSG445" s="142"/>
      <c r="VSH445" s="142"/>
      <c r="VSI445" s="142"/>
      <c r="VSJ445" s="142"/>
      <c r="VSK445" s="142"/>
      <c r="VSL445" s="142"/>
      <c r="VSM445" s="142"/>
      <c r="VSN445" s="142"/>
      <c r="VSO445" s="142"/>
      <c r="VSP445" s="142"/>
      <c r="VSQ445" s="142"/>
      <c r="VSR445" s="142"/>
      <c r="VSS445" s="142"/>
      <c r="VST445" s="142"/>
      <c r="VSU445" s="142"/>
      <c r="VSV445" s="142"/>
      <c r="VSW445" s="142"/>
      <c r="VSX445" s="142"/>
      <c r="VSY445" s="142"/>
      <c r="VSZ445" s="142"/>
      <c r="VTA445" s="142"/>
      <c r="VTB445" s="142"/>
      <c r="VTC445" s="142"/>
      <c r="VTD445" s="142"/>
      <c r="VTE445" s="142"/>
      <c r="VTF445" s="142"/>
      <c r="VTG445" s="142"/>
      <c r="VTH445" s="142"/>
      <c r="VTI445" s="142"/>
      <c r="VTJ445" s="142"/>
      <c r="VTK445" s="142"/>
      <c r="VTL445" s="142"/>
      <c r="VTM445" s="142"/>
      <c r="VTN445" s="142"/>
      <c r="VTO445" s="142"/>
      <c r="VTP445" s="142"/>
      <c r="VTQ445" s="142"/>
      <c r="VTR445" s="142"/>
      <c r="VTS445" s="142"/>
      <c r="VTT445" s="142"/>
      <c r="VTU445" s="142"/>
      <c r="VTV445" s="142"/>
      <c r="VTW445" s="142"/>
      <c r="VTX445" s="142"/>
      <c r="VTY445" s="142"/>
      <c r="VTZ445" s="142"/>
      <c r="VUA445" s="142"/>
      <c r="VUB445" s="142"/>
      <c r="VUC445" s="142"/>
      <c r="VUD445" s="142"/>
      <c r="VUE445" s="142"/>
      <c r="VUF445" s="142"/>
      <c r="VUG445" s="142"/>
      <c r="VUH445" s="142"/>
      <c r="VUI445" s="142"/>
      <c r="VUJ445" s="142"/>
      <c r="VUK445" s="142"/>
      <c r="VUL445" s="142"/>
      <c r="VUM445" s="142"/>
      <c r="VUN445" s="142"/>
      <c r="VUO445" s="142"/>
      <c r="VUP445" s="142"/>
      <c r="VUQ445" s="142"/>
      <c r="VUR445" s="142"/>
      <c r="VUS445" s="142"/>
      <c r="VUT445" s="142"/>
      <c r="VUU445" s="142"/>
      <c r="VUV445" s="142"/>
      <c r="VUW445" s="142"/>
      <c r="VUX445" s="142"/>
      <c r="VUY445" s="142"/>
      <c r="VUZ445" s="142"/>
      <c r="VVA445" s="142"/>
      <c r="VVB445" s="142"/>
      <c r="VVC445" s="142"/>
      <c r="VVD445" s="142"/>
      <c r="VVE445" s="142"/>
      <c r="VVF445" s="142"/>
      <c r="VVG445" s="142"/>
      <c r="VVH445" s="142"/>
      <c r="VVI445" s="142"/>
      <c r="VVJ445" s="142"/>
      <c r="VVK445" s="142"/>
      <c r="VVL445" s="142"/>
      <c r="VVM445" s="142"/>
      <c r="VVN445" s="142"/>
      <c r="VVO445" s="142"/>
      <c r="VVP445" s="142"/>
      <c r="VVQ445" s="142"/>
      <c r="VVR445" s="142"/>
      <c r="VVS445" s="142"/>
      <c r="VVT445" s="142"/>
      <c r="VVU445" s="142"/>
      <c r="VVV445" s="142"/>
      <c r="VVW445" s="142"/>
      <c r="VVX445" s="142"/>
      <c r="VVY445" s="142"/>
      <c r="VVZ445" s="142"/>
      <c r="VWA445" s="142"/>
      <c r="VWB445" s="142"/>
      <c r="VWC445" s="142"/>
      <c r="VWD445" s="142"/>
      <c r="VWE445" s="142"/>
      <c r="VWF445" s="142"/>
      <c r="VWG445" s="142"/>
      <c r="VWH445" s="142"/>
      <c r="VWI445" s="142"/>
      <c r="VWJ445" s="142"/>
      <c r="VWK445" s="142"/>
      <c r="VWL445" s="142"/>
      <c r="VWM445" s="142"/>
      <c r="VWN445" s="142"/>
      <c r="VWO445" s="142"/>
      <c r="VWP445" s="142"/>
      <c r="VWQ445" s="142"/>
      <c r="VWR445" s="142"/>
      <c r="VWS445" s="142"/>
      <c r="VWT445" s="142"/>
      <c r="VWU445" s="142"/>
      <c r="VWV445" s="142"/>
      <c r="VWW445" s="142"/>
      <c r="VWX445" s="142"/>
      <c r="VWY445" s="142"/>
      <c r="VWZ445" s="142"/>
      <c r="VXA445" s="142"/>
      <c r="VXB445" s="142"/>
      <c r="VXC445" s="142"/>
      <c r="VXD445" s="142"/>
      <c r="VXE445" s="142"/>
      <c r="VXF445" s="142"/>
      <c r="VXG445" s="142"/>
      <c r="VXH445" s="142"/>
      <c r="VXI445" s="142"/>
      <c r="VXJ445" s="142"/>
      <c r="VXK445" s="142"/>
      <c r="VXL445" s="142"/>
      <c r="VXM445" s="142"/>
      <c r="VXN445" s="142"/>
      <c r="VXO445" s="142"/>
      <c r="VXP445" s="142"/>
      <c r="VXQ445" s="142"/>
      <c r="VXR445" s="142"/>
      <c r="VXS445" s="142"/>
      <c r="VXT445" s="142"/>
      <c r="VXU445" s="142"/>
      <c r="VXV445" s="142"/>
      <c r="VXW445" s="142"/>
      <c r="VXX445" s="142"/>
      <c r="VXY445" s="142"/>
      <c r="VXZ445" s="142"/>
      <c r="VYA445" s="142"/>
      <c r="VYB445" s="142"/>
      <c r="VYC445" s="142"/>
      <c r="VYD445" s="142"/>
      <c r="VYE445" s="142"/>
      <c r="VYF445" s="142"/>
      <c r="VYG445" s="142"/>
      <c r="VYH445" s="142"/>
      <c r="VYI445" s="142"/>
      <c r="VYJ445" s="142"/>
      <c r="VYK445" s="142"/>
      <c r="VYL445" s="142"/>
      <c r="VYM445" s="142"/>
      <c r="VYN445" s="142"/>
      <c r="VYO445" s="142"/>
      <c r="VYP445" s="142"/>
      <c r="VYQ445" s="142"/>
      <c r="VYR445" s="142"/>
      <c r="VYS445" s="142"/>
      <c r="VYT445" s="142"/>
      <c r="VYU445" s="142"/>
      <c r="VYV445" s="142"/>
      <c r="VYW445" s="142"/>
      <c r="VYX445" s="142"/>
      <c r="VYY445" s="142"/>
      <c r="VYZ445" s="142"/>
      <c r="VZA445" s="142"/>
      <c r="VZB445" s="142"/>
      <c r="VZC445" s="142"/>
      <c r="VZD445" s="142"/>
      <c r="VZE445" s="142"/>
      <c r="VZF445" s="142"/>
      <c r="VZG445" s="142"/>
      <c r="VZH445" s="142"/>
      <c r="VZI445" s="142"/>
      <c r="VZJ445" s="142"/>
      <c r="VZK445" s="142"/>
      <c r="VZL445" s="142"/>
      <c r="VZM445" s="142"/>
      <c r="VZN445" s="142"/>
      <c r="VZO445" s="142"/>
      <c r="VZP445" s="142"/>
      <c r="VZQ445" s="142"/>
      <c r="VZR445" s="142"/>
      <c r="VZS445" s="142"/>
      <c r="VZT445" s="142"/>
      <c r="VZU445" s="142"/>
      <c r="VZV445" s="142"/>
      <c r="VZW445" s="142"/>
      <c r="VZX445" s="142"/>
      <c r="VZY445" s="142"/>
      <c r="VZZ445" s="142"/>
      <c r="WAA445" s="142"/>
      <c r="WAB445" s="142"/>
      <c r="WAC445" s="142"/>
      <c r="WAD445" s="142"/>
      <c r="WAE445" s="142"/>
      <c r="WAF445" s="142"/>
      <c r="WAG445" s="142"/>
      <c r="WAH445" s="142"/>
      <c r="WAI445" s="142"/>
      <c r="WAJ445" s="142"/>
      <c r="WAK445" s="142"/>
      <c r="WAL445" s="142"/>
      <c r="WAM445" s="142"/>
      <c r="WAN445" s="142"/>
      <c r="WAO445" s="142"/>
      <c r="WAP445" s="142"/>
      <c r="WAQ445" s="142"/>
      <c r="WAR445" s="142"/>
      <c r="WAS445" s="142"/>
      <c r="WAT445" s="142"/>
      <c r="WAU445" s="142"/>
      <c r="WAV445" s="142"/>
      <c r="WAW445" s="142"/>
      <c r="WAX445" s="142"/>
      <c r="WAY445" s="142"/>
      <c r="WAZ445" s="142"/>
      <c r="WBA445" s="142"/>
      <c r="WBB445" s="142"/>
      <c r="WBC445" s="142"/>
      <c r="WBD445" s="142"/>
      <c r="WBE445" s="142"/>
      <c r="WBF445" s="142"/>
      <c r="WBG445" s="142"/>
      <c r="WBH445" s="142"/>
      <c r="WBI445" s="142"/>
      <c r="WBJ445" s="142"/>
      <c r="WBK445" s="142"/>
      <c r="WBL445" s="142"/>
      <c r="WBM445" s="142"/>
      <c r="WBN445" s="142"/>
      <c r="WBO445" s="142"/>
      <c r="WBP445" s="142"/>
      <c r="WBQ445" s="142"/>
      <c r="WBR445" s="142"/>
      <c r="WBS445" s="142"/>
      <c r="WBT445" s="142"/>
      <c r="WBU445" s="142"/>
      <c r="WBV445" s="142"/>
      <c r="WBW445" s="142"/>
      <c r="WBX445" s="142"/>
      <c r="WBY445" s="142"/>
      <c r="WBZ445" s="142"/>
      <c r="WCA445" s="142"/>
      <c r="WCB445" s="142"/>
      <c r="WCC445" s="142"/>
      <c r="WCD445" s="142"/>
      <c r="WCE445" s="142"/>
      <c r="WCF445" s="142"/>
      <c r="WCG445" s="142"/>
      <c r="WCH445" s="142"/>
      <c r="WCI445" s="142"/>
      <c r="WCJ445" s="142"/>
      <c r="WCK445" s="142"/>
      <c r="WCL445" s="142"/>
      <c r="WCM445" s="142"/>
      <c r="WCN445" s="142"/>
      <c r="WCO445" s="142"/>
      <c r="WCP445" s="142"/>
      <c r="WCQ445" s="142"/>
      <c r="WCR445" s="142"/>
      <c r="WCS445" s="142"/>
      <c r="WCT445" s="142"/>
      <c r="WCU445" s="142"/>
      <c r="WCV445" s="142"/>
      <c r="WCW445" s="142"/>
      <c r="WCX445" s="142"/>
      <c r="WCY445" s="142"/>
      <c r="WCZ445" s="142"/>
      <c r="WDA445" s="142"/>
      <c r="WDB445" s="142"/>
      <c r="WDC445" s="142"/>
      <c r="WDD445" s="142"/>
      <c r="WDE445" s="142"/>
      <c r="WDF445" s="142"/>
      <c r="WDG445" s="142"/>
      <c r="WDH445" s="142"/>
      <c r="WDI445" s="142"/>
      <c r="WDJ445" s="142"/>
      <c r="WDK445" s="142"/>
      <c r="WDL445" s="142"/>
      <c r="WDM445" s="142"/>
      <c r="WDN445" s="142"/>
      <c r="WDO445" s="142"/>
      <c r="WDP445" s="142"/>
      <c r="WDQ445" s="142"/>
      <c r="WDR445" s="142"/>
      <c r="WDS445" s="142"/>
      <c r="WDT445" s="142"/>
      <c r="WDU445" s="142"/>
      <c r="WDV445" s="142"/>
      <c r="WDW445" s="142"/>
      <c r="WDX445" s="142"/>
      <c r="WDY445" s="142"/>
      <c r="WDZ445" s="142"/>
      <c r="WEA445" s="142"/>
      <c r="WEB445" s="142"/>
      <c r="WEC445" s="142"/>
      <c r="WED445" s="142"/>
      <c r="WEE445" s="142"/>
      <c r="WEF445" s="142"/>
      <c r="WEG445" s="142"/>
      <c r="WEH445" s="142"/>
      <c r="WEI445" s="142"/>
      <c r="WEJ445" s="142"/>
      <c r="WEK445" s="142"/>
      <c r="WEL445" s="142"/>
      <c r="WEM445" s="142"/>
      <c r="WEN445" s="142"/>
      <c r="WEO445" s="142"/>
      <c r="WEP445" s="142"/>
      <c r="WEQ445" s="142"/>
      <c r="WER445" s="142"/>
      <c r="WES445" s="142"/>
      <c r="WET445" s="142"/>
      <c r="WEU445" s="142"/>
      <c r="WEV445" s="142"/>
      <c r="WEW445" s="142"/>
      <c r="WEX445" s="142"/>
      <c r="WEY445" s="142"/>
      <c r="WEZ445" s="142"/>
      <c r="WFA445" s="142"/>
      <c r="WFB445" s="142"/>
      <c r="WFC445" s="142"/>
      <c r="WFD445" s="142"/>
      <c r="WFE445" s="142"/>
      <c r="WFF445" s="142"/>
      <c r="WFG445" s="142"/>
      <c r="WFH445" s="142"/>
      <c r="WFI445" s="142"/>
      <c r="WFJ445" s="142"/>
      <c r="WFK445" s="142"/>
      <c r="WFL445" s="142"/>
      <c r="WFM445" s="142"/>
      <c r="WFN445" s="142"/>
      <c r="WFO445" s="142"/>
      <c r="WFP445" s="142"/>
      <c r="WFQ445" s="142"/>
      <c r="WFR445" s="142"/>
      <c r="WFS445" s="142"/>
      <c r="WFT445" s="142"/>
      <c r="WFU445" s="142"/>
      <c r="WFV445" s="142"/>
      <c r="WFW445" s="142"/>
      <c r="WFX445" s="142"/>
      <c r="WFY445" s="142"/>
      <c r="WFZ445" s="142"/>
      <c r="WGA445" s="142"/>
      <c r="WGB445" s="142"/>
      <c r="WGC445" s="142"/>
      <c r="WGD445" s="142"/>
      <c r="WGE445" s="142"/>
      <c r="WGF445" s="142"/>
      <c r="WGG445" s="142"/>
      <c r="WGH445" s="142"/>
      <c r="WGI445" s="142"/>
      <c r="WGJ445" s="142"/>
      <c r="WGK445" s="142"/>
      <c r="WGL445" s="142"/>
      <c r="WGM445" s="142"/>
      <c r="WGN445" s="142"/>
      <c r="WGO445" s="142"/>
      <c r="WGP445" s="142"/>
      <c r="WGQ445" s="142"/>
      <c r="WGR445" s="142"/>
      <c r="WGS445" s="142"/>
      <c r="WGT445" s="142"/>
      <c r="WGU445" s="142"/>
      <c r="WGV445" s="142"/>
      <c r="WGW445" s="142"/>
      <c r="WGX445" s="142"/>
      <c r="WGY445" s="142"/>
      <c r="WGZ445" s="142"/>
      <c r="WHA445" s="142"/>
      <c r="WHB445" s="142"/>
      <c r="WHC445" s="142"/>
      <c r="WHD445" s="142"/>
      <c r="WHE445" s="142"/>
      <c r="WHF445" s="142"/>
      <c r="WHG445" s="142"/>
      <c r="WHH445" s="142"/>
      <c r="WHI445" s="142"/>
      <c r="WHJ445" s="142"/>
      <c r="WHK445" s="142"/>
      <c r="WHL445" s="142"/>
      <c r="WHM445" s="142"/>
      <c r="WHN445" s="142"/>
      <c r="WHO445" s="142"/>
      <c r="WHP445" s="142"/>
      <c r="WHQ445" s="142"/>
      <c r="WHR445" s="142"/>
      <c r="WHS445" s="142"/>
      <c r="WHT445" s="142"/>
      <c r="WHU445" s="142"/>
      <c r="WHV445" s="142"/>
      <c r="WHW445" s="142"/>
      <c r="WHX445" s="142"/>
      <c r="WHY445" s="142"/>
      <c r="WHZ445" s="142"/>
      <c r="WIA445" s="142"/>
      <c r="WIB445" s="142"/>
      <c r="WIC445" s="142"/>
      <c r="WID445" s="142"/>
      <c r="WIE445" s="142"/>
      <c r="WIF445" s="142"/>
      <c r="WIG445" s="142"/>
      <c r="WIH445" s="142"/>
      <c r="WII445" s="142"/>
      <c r="WIJ445" s="142"/>
      <c r="WIK445" s="142"/>
      <c r="WIL445" s="142"/>
      <c r="WIM445" s="142"/>
      <c r="WIN445" s="142"/>
      <c r="WIO445" s="142"/>
      <c r="WIP445" s="142"/>
      <c r="WIQ445" s="142"/>
      <c r="WIR445" s="142"/>
      <c r="WIS445" s="142"/>
      <c r="WIT445" s="142"/>
      <c r="WIU445" s="142"/>
      <c r="WIV445" s="142"/>
      <c r="WIW445" s="142"/>
      <c r="WIX445" s="142"/>
      <c r="WIY445" s="142"/>
      <c r="WIZ445" s="142"/>
      <c r="WJA445" s="142"/>
      <c r="WJB445" s="142"/>
      <c r="WJC445" s="142"/>
      <c r="WJD445" s="142"/>
      <c r="WJE445" s="142"/>
      <c r="WJF445" s="142"/>
      <c r="WJG445" s="142"/>
      <c r="WJH445" s="142"/>
      <c r="WJI445" s="142"/>
      <c r="WJJ445" s="142"/>
      <c r="WJK445" s="142"/>
      <c r="WJL445" s="142"/>
      <c r="WJM445" s="142"/>
      <c r="WJN445" s="142"/>
      <c r="WJO445" s="142"/>
      <c r="WJP445" s="142"/>
      <c r="WJQ445" s="142"/>
      <c r="WJR445" s="142"/>
      <c r="WJS445" s="142"/>
      <c r="WJT445" s="142"/>
      <c r="WJU445" s="142"/>
      <c r="WJV445" s="142"/>
      <c r="WJW445" s="142"/>
      <c r="WJX445" s="142"/>
      <c r="WJY445" s="142"/>
      <c r="WJZ445" s="142"/>
      <c r="WKA445" s="142"/>
      <c r="WKB445" s="142"/>
      <c r="WKC445" s="142"/>
      <c r="WKD445" s="142"/>
      <c r="WKE445" s="142"/>
      <c r="WKF445" s="142"/>
      <c r="WKG445" s="142"/>
      <c r="WKH445" s="142"/>
      <c r="WKI445" s="142"/>
      <c r="WKJ445" s="142"/>
      <c r="WKK445" s="142"/>
      <c r="WKL445" s="142"/>
      <c r="WKM445" s="142"/>
      <c r="WKN445" s="142"/>
      <c r="WKO445" s="142"/>
      <c r="WKP445" s="142"/>
      <c r="WKQ445" s="142"/>
      <c r="WKR445" s="142"/>
      <c r="WKS445" s="142"/>
      <c r="WKT445" s="142"/>
      <c r="WKU445" s="142"/>
      <c r="WKV445" s="142"/>
      <c r="WKW445" s="142"/>
      <c r="WKX445" s="142"/>
      <c r="WKY445" s="142"/>
      <c r="WKZ445" s="142"/>
      <c r="WLA445" s="142"/>
      <c r="WLB445" s="142"/>
      <c r="WLC445" s="142"/>
      <c r="WLD445" s="142"/>
      <c r="WLE445" s="142"/>
      <c r="WLF445" s="142"/>
      <c r="WLG445" s="142"/>
      <c r="WLH445" s="142"/>
      <c r="WLI445" s="142"/>
      <c r="WLJ445" s="142"/>
      <c r="WLK445" s="142"/>
      <c r="WLL445" s="142"/>
      <c r="WLM445" s="142"/>
      <c r="WLN445" s="142"/>
      <c r="WLO445" s="142"/>
      <c r="WLP445" s="142"/>
      <c r="WLQ445" s="142"/>
      <c r="WLR445" s="142"/>
      <c r="WLS445" s="142"/>
      <c r="WLT445" s="142"/>
      <c r="WLU445" s="142"/>
      <c r="WLV445" s="142"/>
      <c r="WLW445" s="142"/>
      <c r="WLX445" s="142"/>
      <c r="WLY445" s="142"/>
      <c r="WLZ445" s="142"/>
      <c r="WMA445" s="142"/>
      <c r="WMB445" s="142"/>
      <c r="WMC445" s="142"/>
      <c r="WMD445" s="142"/>
      <c r="WME445" s="142"/>
      <c r="WMF445" s="142"/>
      <c r="WMG445" s="142"/>
      <c r="WMH445" s="142"/>
      <c r="WMI445" s="142"/>
      <c r="WMJ445" s="142"/>
      <c r="WMK445" s="142"/>
      <c r="WML445" s="142"/>
      <c r="WMM445" s="142"/>
      <c r="WMN445" s="142"/>
      <c r="WMO445" s="142"/>
      <c r="WMP445" s="142"/>
      <c r="WMQ445" s="142"/>
      <c r="WMR445" s="142"/>
      <c r="WMS445" s="142"/>
      <c r="WMT445" s="142"/>
      <c r="WMU445" s="142"/>
      <c r="WMV445" s="142"/>
      <c r="WMW445" s="142"/>
      <c r="WMX445" s="142"/>
      <c r="WMY445" s="142"/>
      <c r="WMZ445" s="142"/>
      <c r="WNA445" s="142"/>
      <c r="WNB445" s="142"/>
      <c r="WNC445" s="142"/>
      <c r="WND445" s="142"/>
      <c r="WNE445" s="142"/>
      <c r="WNF445" s="142"/>
      <c r="WNG445" s="142"/>
      <c r="WNH445" s="142"/>
      <c r="WNI445" s="142"/>
      <c r="WNJ445" s="142"/>
      <c r="WNK445" s="142"/>
      <c r="WNL445" s="142"/>
      <c r="WNM445" s="142"/>
      <c r="WNN445" s="142"/>
      <c r="WNO445" s="142"/>
      <c r="WNP445" s="142"/>
      <c r="WNQ445" s="142"/>
      <c r="WNR445" s="142"/>
      <c r="WNS445" s="142"/>
      <c r="WNT445" s="142"/>
      <c r="WNU445" s="142"/>
      <c r="WNV445" s="142"/>
      <c r="WNW445" s="142"/>
      <c r="WNX445" s="142"/>
      <c r="WNY445" s="142"/>
      <c r="WNZ445" s="142"/>
      <c r="WOA445" s="142"/>
      <c r="WOB445" s="142"/>
      <c r="WOC445" s="142"/>
      <c r="WOD445" s="142"/>
      <c r="WOE445" s="142"/>
      <c r="WOF445" s="142"/>
      <c r="WOG445" s="142"/>
      <c r="WOH445" s="142"/>
      <c r="WOI445" s="142"/>
      <c r="WOJ445" s="142"/>
      <c r="WOK445" s="142"/>
      <c r="WOL445" s="142"/>
      <c r="WOM445" s="142"/>
      <c r="WON445" s="142"/>
      <c r="WOO445" s="142"/>
      <c r="WOP445" s="142"/>
      <c r="WOQ445" s="142"/>
      <c r="WOR445" s="142"/>
      <c r="WOS445" s="142"/>
      <c r="WOT445" s="142"/>
      <c r="WOU445" s="142"/>
      <c r="WOV445" s="142"/>
      <c r="WOW445" s="142"/>
      <c r="WOX445" s="142"/>
      <c r="WOY445" s="142"/>
      <c r="WOZ445" s="142"/>
      <c r="WPA445" s="142"/>
      <c r="WPB445" s="142"/>
      <c r="WPC445" s="142"/>
      <c r="WPD445" s="142"/>
      <c r="WPE445" s="142"/>
      <c r="WPF445" s="142"/>
      <c r="WPG445" s="142"/>
      <c r="WPH445" s="142"/>
      <c r="WPI445" s="142"/>
      <c r="WPJ445" s="142"/>
      <c r="WPK445" s="142"/>
      <c r="WPL445" s="142"/>
      <c r="WPM445" s="142"/>
      <c r="WPN445" s="142"/>
      <c r="WPO445" s="142"/>
      <c r="WPP445" s="142"/>
      <c r="WPQ445" s="142"/>
      <c r="WPR445" s="142"/>
      <c r="WPS445" s="142"/>
      <c r="WPT445" s="142"/>
      <c r="WPU445" s="142"/>
      <c r="WPV445" s="142"/>
      <c r="WPW445" s="142"/>
      <c r="WPX445" s="142"/>
      <c r="WPY445" s="142"/>
      <c r="WPZ445" s="142"/>
      <c r="WQA445" s="142"/>
      <c r="WQB445" s="142"/>
      <c r="WQC445" s="142"/>
      <c r="WQD445" s="142"/>
      <c r="WQE445" s="142"/>
      <c r="WQF445" s="142"/>
      <c r="WQG445" s="142"/>
      <c r="WQH445" s="142"/>
      <c r="WQI445" s="142"/>
      <c r="WQJ445" s="142"/>
      <c r="WQK445" s="142"/>
      <c r="WQL445" s="142"/>
      <c r="WQM445" s="142"/>
      <c r="WQN445" s="142"/>
      <c r="WQO445" s="142"/>
      <c r="WQP445" s="142"/>
      <c r="WQQ445" s="142"/>
      <c r="WQR445" s="142"/>
      <c r="WQS445" s="142"/>
      <c r="WQT445" s="142"/>
      <c r="WQU445" s="142"/>
      <c r="WQV445" s="142"/>
      <c r="WQW445" s="142"/>
      <c r="WQX445" s="142"/>
      <c r="WQY445" s="142"/>
      <c r="WQZ445" s="142"/>
      <c r="WRA445" s="142"/>
      <c r="WRB445" s="142"/>
      <c r="WRC445" s="142"/>
      <c r="WRD445" s="142"/>
      <c r="WRE445" s="142"/>
      <c r="WRF445" s="142"/>
      <c r="WRG445" s="142"/>
      <c r="WRH445" s="142"/>
      <c r="WRI445" s="142"/>
      <c r="WRJ445" s="142"/>
      <c r="WRK445" s="142"/>
      <c r="WRL445" s="142"/>
      <c r="WRM445" s="142"/>
      <c r="WRN445" s="142"/>
      <c r="WRO445" s="142"/>
      <c r="WRP445" s="142"/>
      <c r="WRQ445" s="142"/>
      <c r="WRR445" s="142"/>
      <c r="WRS445" s="142"/>
      <c r="WRT445" s="142"/>
      <c r="WRU445" s="142"/>
      <c r="WRV445" s="142"/>
      <c r="WRW445" s="142"/>
      <c r="WRX445" s="142"/>
      <c r="WRY445" s="142"/>
      <c r="WRZ445" s="142"/>
      <c r="WSA445" s="142"/>
      <c r="WSB445" s="142"/>
      <c r="WSC445" s="142"/>
      <c r="WSD445" s="142"/>
      <c r="WSE445" s="142"/>
      <c r="WSF445" s="142"/>
      <c r="WSG445" s="142"/>
      <c r="WSH445" s="142"/>
      <c r="WSI445" s="142"/>
      <c r="WSJ445" s="142"/>
      <c r="WSK445" s="142"/>
      <c r="WSL445" s="142"/>
      <c r="WSM445" s="142"/>
      <c r="WSN445" s="142"/>
      <c r="WSO445" s="142"/>
      <c r="WSP445" s="142"/>
      <c r="WSQ445" s="142"/>
      <c r="WSR445" s="142"/>
      <c r="WSS445" s="142"/>
      <c r="WST445" s="142"/>
      <c r="WSU445" s="142"/>
      <c r="WSV445" s="142"/>
      <c r="WSW445" s="142"/>
      <c r="WSX445" s="142"/>
      <c r="WSY445" s="142"/>
      <c r="WSZ445" s="142"/>
      <c r="WTA445" s="142"/>
      <c r="WTB445" s="142"/>
      <c r="WTC445" s="142"/>
      <c r="WTD445" s="142"/>
      <c r="WTE445" s="142"/>
      <c r="WTF445" s="142"/>
      <c r="WTG445" s="142"/>
      <c r="WTH445" s="142"/>
      <c r="WTI445" s="142"/>
      <c r="WTJ445" s="142"/>
      <c r="WTK445" s="142"/>
      <c r="WTL445" s="142"/>
      <c r="WTM445" s="142"/>
      <c r="WTN445" s="142"/>
      <c r="WTO445" s="142"/>
      <c r="WTP445" s="142"/>
      <c r="WTQ445" s="142"/>
      <c r="WTR445" s="142"/>
      <c r="WTS445" s="142"/>
      <c r="WTT445" s="142"/>
      <c r="WTU445" s="142"/>
      <c r="WTV445" s="142"/>
      <c r="WTW445" s="142"/>
      <c r="WTX445" s="142"/>
      <c r="WTY445" s="142"/>
      <c r="WTZ445" s="142"/>
      <c r="WUA445" s="142"/>
      <c r="WUB445" s="142"/>
      <c r="WUC445" s="142"/>
      <c r="WUD445" s="142"/>
      <c r="WUE445" s="142"/>
      <c r="WUF445" s="142"/>
      <c r="WUG445" s="142"/>
      <c r="WUH445" s="142"/>
      <c r="WUI445" s="142"/>
      <c r="WUJ445" s="142"/>
      <c r="WUK445" s="142"/>
      <c r="WUL445" s="142"/>
      <c r="WUM445" s="142"/>
      <c r="WUN445" s="142"/>
      <c r="WUO445" s="142"/>
      <c r="WUP445" s="142"/>
      <c r="WUQ445" s="142"/>
      <c r="WUR445" s="142"/>
      <c r="WUS445" s="142"/>
      <c r="WUT445" s="142"/>
      <c r="WUU445" s="142"/>
      <c r="WUV445" s="142"/>
      <c r="WUW445" s="142"/>
      <c r="WUX445" s="142"/>
      <c r="WUY445" s="142"/>
      <c r="WUZ445" s="142"/>
      <c r="WVA445" s="142"/>
      <c r="WVB445" s="142"/>
      <c r="WVC445" s="142"/>
      <c r="WVD445" s="142"/>
      <c r="WVE445" s="142"/>
      <c r="WVF445" s="142"/>
      <c r="WVG445" s="142"/>
      <c r="WVH445" s="142"/>
      <c r="WVI445" s="142"/>
      <c r="WVJ445" s="142"/>
      <c r="WVK445" s="142"/>
      <c r="WVL445" s="142"/>
      <c r="WVM445" s="142"/>
      <c r="WVN445" s="142"/>
      <c r="WVO445" s="142"/>
      <c r="WVP445" s="142"/>
      <c r="WVQ445" s="142"/>
      <c r="WVR445" s="142"/>
      <c r="WVS445" s="142"/>
      <c r="WVT445" s="142"/>
      <c r="WVU445" s="142"/>
      <c r="WVV445" s="142"/>
      <c r="WVW445" s="142"/>
      <c r="WVX445" s="142"/>
      <c r="WVY445" s="142"/>
      <c r="WVZ445" s="142"/>
      <c r="WWA445" s="142"/>
      <c r="WWB445" s="142"/>
      <c r="WWC445" s="142"/>
      <c r="WWD445" s="142"/>
      <c r="WWE445" s="142"/>
      <c r="WWF445" s="142"/>
      <c r="WWG445" s="142"/>
      <c r="WWH445" s="142"/>
      <c r="WWI445" s="142"/>
      <c r="WWJ445" s="142"/>
      <c r="WWK445" s="142"/>
      <c r="WWL445" s="142"/>
      <c r="WWM445" s="142"/>
      <c r="WWN445" s="142"/>
      <c r="WWO445" s="142"/>
      <c r="WWP445" s="142"/>
      <c r="WWQ445" s="142"/>
      <c r="WWR445" s="142"/>
      <c r="WWS445" s="142"/>
      <c r="WWT445" s="142"/>
      <c r="WWU445" s="142"/>
      <c r="WWV445" s="142"/>
      <c r="WWW445" s="142"/>
      <c r="WWX445" s="142"/>
      <c r="WWY445" s="142"/>
      <c r="WWZ445" s="142"/>
      <c r="WXA445" s="142"/>
      <c r="WXB445" s="142"/>
      <c r="WXC445" s="142"/>
      <c r="WXD445" s="142"/>
      <c r="WXE445" s="142"/>
      <c r="WXF445" s="142"/>
      <c r="WXG445" s="142"/>
      <c r="WXH445" s="142"/>
      <c r="WXI445" s="142"/>
      <c r="WXJ445" s="142"/>
      <c r="WXK445" s="142"/>
      <c r="WXL445" s="142"/>
      <c r="WXM445" s="142"/>
      <c r="WXN445" s="142"/>
      <c r="WXO445" s="142"/>
      <c r="WXP445" s="142"/>
      <c r="WXQ445" s="142"/>
      <c r="WXR445" s="142"/>
      <c r="WXS445" s="142"/>
      <c r="WXT445" s="142"/>
      <c r="WXU445" s="142"/>
      <c r="WXV445" s="142"/>
      <c r="WXW445" s="142"/>
      <c r="WXX445" s="142"/>
      <c r="WXY445" s="142"/>
      <c r="WXZ445" s="142"/>
      <c r="WYA445" s="142"/>
      <c r="WYB445" s="142"/>
      <c r="WYC445" s="142"/>
      <c r="WYD445" s="142"/>
      <c r="WYE445" s="142"/>
      <c r="WYF445" s="142"/>
      <c r="WYG445" s="142"/>
      <c r="WYH445" s="142"/>
      <c r="WYI445" s="142"/>
      <c r="WYJ445" s="142"/>
      <c r="WYK445" s="142"/>
      <c r="WYL445" s="142"/>
      <c r="WYM445" s="142"/>
      <c r="WYN445" s="142"/>
      <c r="WYO445" s="142"/>
      <c r="WYP445" s="142"/>
      <c r="WYQ445" s="142"/>
      <c r="WYR445" s="142"/>
      <c r="WYS445" s="142"/>
      <c r="WYT445" s="142"/>
      <c r="WYU445" s="142"/>
      <c r="WYV445" s="142"/>
      <c r="WYW445" s="142"/>
      <c r="WYX445" s="142"/>
      <c r="WYY445" s="142"/>
      <c r="WYZ445" s="142"/>
      <c r="WZA445" s="142"/>
      <c r="WZB445" s="142"/>
      <c r="WZC445" s="142"/>
      <c r="WZD445" s="142"/>
      <c r="WZE445" s="142"/>
      <c r="WZF445" s="142"/>
      <c r="WZG445" s="142"/>
      <c r="WZH445" s="142"/>
      <c r="WZI445" s="142"/>
      <c r="WZJ445" s="142"/>
      <c r="WZK445" s="142"/>
      <c r="WZL445" s="142"/>
      <c r="WZM445" s="142"/>
      <c r="WZN445" s="142"/>
      <c r="WZO445" s="142"/>
      <c r="WZP445" s="142"/>
      <c r="WZQ445" s="142"/>
      <c r="WZR445" s="142"/>
      <c r="WZS445" s="142"/>
      <c r="WZT445" s="142"/>
      <c r="WZU445" s="142"/>
      <c r="WZV445" s="142"/>
      <c r="WZW445" s="142"/>
      <c r="WZX445" s="142"/>
      <c r="WZY445" s="142"/>
      <c r="WZZ445" s="142"/>
      <c r="XAA445" s="142"/>
      <c r="XAB445" s="142"/>
      <c r="XAC445" s="142"/>
      <c r="XAD445" s="142"/>
      <c r="XAE445" s="142"/>
      <c r="XAF445" s="142"/>
      <c r="XAG445" s="142"/>
      <c r="XAH445" s="142"/>
      <c r="XAI445" s="142"/>
      <c r="XAJ445" s="142"/>
      <c r="XAK445" s="142"/>
      <c r="XAL445" s="142"/>
      <c r="XAM445" s="142"/>
      <c r="XAN445" s="142"/>
      <c r="XAO445" s="142"/>
      <c r="XAP445" s="142"/>
      <c r="XAQ445" s="142"/>
      <c r="XAR445" s="142"/>
      <c r="XAS445" s="142"/>
      <c r="XAT445" s="142"/>
      <c r="XAU445" s="142"/>
      <c r="XAV445" s="142"/>
      <c r="XAW445" s="142"/>
      <c r="XAX445" s="142"/>
      <c r="XAY445" s="142"/>
      <c r="XAZ445" s="142"/>
      <c r="XBA445" s="142"/>
      <c r="XBB445" s="142"/>
      <c r="XBC445" s="142"/>
      <c r="XBD445" s="142"/>
      <c r="XBE445" s="142"/>
      <c r="XBF445" s="142"/>
      <c r="XBG445" s="142"/>
      <c r="XBH445" s="142"/>
      <c r="XBI445" s="142"/>
      <c r="XBJ445" s="142"/>
      <c r="XBK445" s="142"/>
      <c r="XBL445" s="142"/>
      <c r="XBM445" s="142"/>
      <c r="XBN445" s="142"/>
      <c r="XBO445" s="142"/>
      <c r="XBP445" s="142"/>
      <c r="XBQ445" s="142"/>
      <c r="XBR445" s="142"/>
      <c r="XBS445" s="142"/>
      <c r="XBT445" s="142"/>
      <c r="XBU445" s="142"/>
      <c r="XBV445" s="142"/>
      <c r="XBW445" s="142"/>
      <c r="XBX445" s="142"/>
      <c r="XBY445" s="142"/>
      <c r="XBZ445" s="142"/>
      <c r="XCA445" s="142"/>
      <c r="XCB445" s="142"/>
      <c r="XCC445" s="142"/>
      <c r="XCD445" s="142"/>
      <c r="XCE445" s="142"/>
      <c r="XCF445" s="142"/>
      <c r="XCG445" s="142"/>
      <c r="XCH445" s="142"/>
      <c r="XCI445" s="142"/>
      <c r="XCJ445" s="142"/>
      <c r="XCK445" s="142"/>
      <c r="XCL445" s="142"/>
      <c r="XCM445" s="142"/>
      <c r="XCN445" s="142"/>
      <c r="XCO445" s="142"/>
      <c r="XCP445" s="142"/>
      <c r="XCQ445" s="142"/>
      <c r="XCR445" s="142"/>
      <c r="XCS445" s="142"/>
      <c r="XCT445" s="142"/>
      <c r="XCU445" s="142"/>
      <c r="XCV445" s="142"/>
      <c r="XCW445" s="142"/>
      <c r="XCX445" s="142"/>
      <c r="XCY445" s="142"/>
      <c r="XCZ445" s="142"/>
      <c r="XDA445" s="142"/>
      <c r="XDB445" s="142"/>
      <c r="XDC445" s="142"/>
      <c r="XDD445" s="142"/>
      <c r="XDE445" s="142"/>
      <c r="XDF445" s="142"/>
      <c r="XDG445" s="142"/>
      <c r="XDH445" s="142"/>
      <c r="XDI445" s="142"/>
      <c r="XDJ445" s="142"/>
      <c r="XDK445" s="142"/>
      <c r="XDL445" s="142"/>
      <c r="XDM445" s="142"/>
      <c r="XDN445" s="142"/>
      <c r="XDO445" s="142"/>
      <c r="XDP445" s="142"/>
      <c r="XDQ445" s="142"/>
      <c r="XDR445" s="142"/>
      <c r="XDS445" s="142"/>
      <c r="XDT445" s="142"/>
      <c r="XDU445" s="142"/>
      <c r="XDV445" s="142"/>
      <c r="XDW445" s="142"/>
      <c r="XDX445" s="142"/>
      <c r="XDY445" s="142"/>
      <c r="XDZ445" s="142"/>
      <c r="XEA445" s="142"/>
      <c r="XEB445" s="142"/>
      <c r="XEC445" s="142"/>
      <c r="XED445" s="142"/>
      <c r="XEE445" s="142"/>
      <c r="XEF445" s="142"/>
      <c r="XEG445" s="142"/>
      <c r="XEH445" s="142"/>
      <c r="XEI445" s="142"/>
      <c r="XEJ445" s="142"/>
      <c r="XEK445" s="142"/>
      <c r="XEL445" s="142"/>
      <c r="XEM445" s="142"/>
      <c r="XEN445" s="142"/>
      <c r="XEO445" s="142"/>
      <c r="XEP445" s="142"/>
      <c r="XEQ445" s="142"/>
      <c r="XER445" s="142"/>
      <c r="XES445" s="142"/>
      <c r="XET445" s="142"/>
      <c r="XEU445" s="142"/>
      <c r="XEV445" s="142"/>
      <c r="XEW445" s="142"/>
      <c r="XEX445" s="142"/>
      <c r="XEY445" s="142"/>
      <c r="XEZ445" s="142"/>
      <c r="XFA445" s="142"/>
      <c r="XFB445" s="142"/>
    </row>
    <row r="446" s="140" customFormat="1" spans="1:7">
      <c r="A446" s="164">
        <v>21703</v>
      </c>
      <c r="B446" s="164" t="s">
        <v>496</v>
      </c>
      <c r="C446" s="166"/>
      <c r="D446" s="167">
        <v>1000</v>
      </c>
      <c r="E446" s="162">
        <f t="shared" si="13"/>
        <v>1000</v>
      </c>
      <c r="F446" s="168">
        <v>1000</v>
      </c>
      <c r="G446" s="142">
        <f t="shared" si="12"/>
        <v>0</v>
      </c>
    </row>
    <row r="447" s="140" customFormat="1" customHeight="1" spans="1:7">
      <c r="A447" s="165">
        <v>2170399</v>
      </c>
      <c r="B447" s="165" t="s">
        <v>497</v>
      </c>
      <c r="C447" s="166"/>
      <c r="D447" s="167">
        <v>1000</v>
      </c>
      <c r="E447" s="162">
        <f t="shared" si="13"/>
        <v>1000</v>
      </c>
      <c r="F447" s="168">
        <v>1000</v>
      </c>
      <c r="G447" s="142">
        <f t="shared" si="12"/>
        <v>0</v>
      </c>
    </row>
    <row r="448" spans="1:16382">
      <c r="A448" s="159">
        <v>220</v>
      </c>
      <c r="B448" s="159" t="s">
        <v>54</v>
      </c>
      <c r="C448" s="160">
        <v>12859.497671</v>
      </c>
      <c r="D448" s="161">
        <f>2000+8322</f>
        <v>10322</v>
      </c>
      <c r="E448" s="162">
        <f t="shared" si="13"/>
        <v>23181.497671</v>
      </c>
      <c r="F448" s="142">
        <v>22793</v>
      </c>
      <c r="G448" s="142">
        <f t="shared" si="12"/>
        <v>388.497670999997</v>
      </c>
      <c r="XFA448" s="140"/>
      <c r="XFB448" s="140"/>
    </row>
    <row r="449" spans="1:7">
      <c r="A449" s="164">
        <v>22001</v>
      </c>
      <c r="B449" s="164" t="s">
        <v>498</v>
      </c>
      <c r="C449" s="160">
        <v>12674.427671</v>
      </c>
      <c r="D449" s="161">
        <f>8322+2000</f>
        <v>10322</v>
      </c>
      <c r="E449" s="162">
        <f t="shared" si="13"/>
        <v>22996.427671</v>
      </c>
      <c r="F449" s="144">
        <v>22613</v>
      </c>
      <c r="G449" s="142">
        <f t="shared" si="12"/>
        <v>383.427670999998</v>
      </c>
    </row>
    <row r="450" customHeight="1" spans="1:7">
      <c r="A450" s="165">
        <v>2200101</v>
      </c>
      <c r="B450" s="165" t="s">
        <v>148</v>
      </c>
      <c r="C450" s="160">
        <v>741.087613</v>
      </c>
      <c r="D450" s="161"/>
      <c r="E450" s="162">
        <f t="shared" si="13"/>
        <v>741.087613</v>
      </c>
      <c r="F450" s="144">
        <v>765</v>
      </c>
      <c r="G450" s="142">
        <f t="shared" si="12"/>
        <v>-23.912387</v>
      </c>
    </row>
    <row r="451" customHeight="1" spans="1:7">
      <c r="A451" s="165">
        <v>2200104</v>
      </c>
      <c r="B451" s="165" t="s">
        <v>499</v>
      </c>
      <c r="C451" s="160">
        <v>95.04</v>
      </c>
      <c r="D451" s="161"/>
      <c r="E451" s="162">
        <f t="shared" si="13"/>
        <v>95.04</v>
      </c>
      <c r="F451" s="144">
        <v>95</v>
      </c>
      <c r="G451" s="142">
        <f t="shared" si="12"/>
        <v>0.0400000000000063</v>
      </c>
    </row>
    <row r="452" customHeight="1" spans="1:7">
      <c r="A452" s="165">
        <v>2200106</v>
      </c>
      <c r="B452" s="165" t="s">
        <v>500</v>
      </c>
      <c r="C452" s="160">
        <v>8841.284</v>
      </c>
      <c r="D452" s="161"/>
      <c r="E452" s="162">
        <f t="shared" si="13"/>
        <v>8841.284</v>
      </c>
      <c r="F452" s="144">
        <v>5904</v>
      </c>
      <c r="G452" s="142">
        <f t="shared" si="12"/>
        <v>2937.284</v>
      </c>
    </row>
    <row r="453" s="140" customFormat="1" customHeight="1" spans="1:7">
      <c r="A453" s="165">
        <v>2200112</v>
      </c>
      <c r="B453" s="165" t="s">
        <v>501</v>
      </c>
      <c r="C453" s="166"/>
      <c r="D453" s="167">
        <v>2000</v>
      </c>
      <c r="E453" s="162">
        <f t="shared" si="13"/>
        <v>2000</v>
      </c>
      <c r="F453" s="168">
        <v>2402</v>
      </c>
      <c r="G453" s="142">
        <f t="shared" si="12"/>
        <v>-402</v>
      </c>
    </row>
    <row r="454" s="140" customFormat="1" customHeight="1" spans="1:7">
      <c r="A454" s="165">
        <v>2200114</v>
      </c>
      <c r="B454" s="165" t="s">
        <v>502</v>
      </c>
      <c r="C454" s="166"/>
      <c r="D454" s="167"/>
      <c r="E454" s="162">
        <f t="shared" si="13"/>
        <v>0</v>
      </c>
      <c r="F454" s="168">
        <v>169</v>
      </c>
      <c r="G454" s="142">
        <f t="shared" ref="G454:G505" si="14">E454-F454</f>
        <v>-169</v>
      </c>
    </row>
    <row r="455" customHeight="1" spans="1:7">
      <c r="A455" s="165">
        <v>2200150</v>
      </c>
      <c r="B455" s="165" t="s">
        <v>151</v>
      </c>
      <c r="C455" s="160">
        <v>1699.016058</v>
      </c>
      <c r="D455" s="161"/>
      <c r="E455" s="162">
        <f t="shared" ref="E455:E505" si="15">C455+D455</f>
        <v>1699.016058</v>
      </c>
      <c r="F455" s="144">
        <v>1962</v>
      </c>
      <c r="G455" s="142">
        <f t="shared" si="14"/>
        <v>-262.983942</v>
      </c>
    </row>
    <row r="456" customHeight="1" spans="1:7">
      <c r="A456" s="165">
        <v>2200199</v>
      </c>
      <c r="B456" s="165" t="s">
        <v>503</v>
      </c>
      <c r="C456" s="160">
        <v>1298</v>
      </c>
      <c r="D456" s="161">
        <v>8322</v>
      </c>
      <c r="E456" s="162">
        <f t="shared" si="15"/>
        <v>9620</v>
      </c>
      <c r="F456" s="144">
        <v>11316</v>
      </c>
      <c r="G456" s="142">
        <f t="shared" si="14"/>
        <v>-1696</v>
      </c>
    </row>
    <row r="457" spans="1:7">
      <c r="A457" s="164">
        <v>22005</v>
      </c>
      <c r="B457" s="164" t="s">
        <v>504</v>
      </c>
      <c r="C457" s="160">
        <v>185.07</v>
      </c>
      <c r="D457" s="161"/>
      <c r="E457" s="162">
        <f t="shared" si="15"/>
        <v>185.07</v>
      </c>
      <c r="F457" s="144">
        <v>180</v>
      </c>
      <c r="G457" s="142">
        <f t="shared" si="14"/>
        <v>5.06999999999999</v>
      </c>
    </row>
    <row r="458" customHeight="1" spans="1:7">
      <c r="A458" s="165">
        <v>2200504</v>
      </c>
      <c r="B458" s="165" t="s">
        <v>505</v>
      </c>
      <c r="C458" s="160">
        <v>165.07</v>
      </c>
      <c r="D458" s="161"/>
      <c r="E458" s="162">
        <f t="shared" si="15"/>
        <v>165.07</v>
      </c>
      <c r="F458" s="144">
        <v>165</v>
      </c>
      <c r="G458" s="142">
        <f t="shared" si="14"/>
        <v>0.0699999999999932</v>
      </c>
    </row>
    <row r="459" customHeight="1" spans="1:7">
      <c r="A459" s="165">
        <v>2200509</v>
      </c>
      <c r="B459" s="165" t="s">
        <v>506</v>
      </c>
      <c r="C459" s="160">
        <v>20</v>
      </c>
      <c r="D459" s="161"/>
      <c r="E459" s="162">
        <f t="shared" si="15"/>
        <v>20</v>
      </c>
      <c r="F459" s="144">
        <v>15</v>
      </c>
      <c r="G459" s="142">
        <f t="shared" si="14"/>
        <v>5</v>
      </c>
    </row>
    <row r="460" spans="1:16380">
      <c r="A460" s="159">
        <v>221</v>
      </c>
      <c r="B460" s="159" t="s">
        <v>56</v>
      </c>
      <c r="C460" s="160">
        <v>25976.205537</v>
      </c>
      <c r="D460" s="161">
        <v>-2517</v>
      </c>
      <c r="E460" s="162">
        <f t="shared" si="15"/>
        <v>23459.205537</v>
      </c>
      <c r="F460" s="142">
        <v>22282</v>
      </c>
      <c r="G460" s="142">
        <f t="shared" si="14"/>
        <v>1177.205537</v>
      </c>
      <c r="XEY460" s="140"/>
      <c r="XEZ460" s="140"/>
    </row>
    <row r="461" spans="1:7">
      <c r="A461" s="164">
        <v>22101</v>
      </c>
      <c r="B461" s="164" t="s">
        <v>507</v>
      </c>
      <c r="C461" s="160">
        <v>14482.9</v>
      </c>
      <c r="D461" s="161">
        <v>-2517</v>
      </c>
      <c r="E461" s="162">
        <f t="shared" si="15"/>
        <v>11965.9</v>
      </c>
      <c r="F461" s="144">
        <v>12360</v>
      </c>
      <c r="G461" s="142">
        <f t="shared" si="14"/>
        <v>-394.1</v>
      </c>
    </row>
    <row r="462" s="140" customFormat="1" customHeight="1" spans="1:7">
      <c r="A462" s="165">
        <v>2210101</v>
      </c>
      <c r="B462" s="165" t="s">
        <v>508</v>
      </c>
      <c r="C462" s="166"/>
      <c r="D462" s="167"/>
      <c r="E462" s="162">
        <f t="shared" si="15"/>
        <v>0</v>
      </c>
      <c r="F462" s="168">
        <v>909</v>
      </c>
      <c r="G462" s="142">
        <f t="shared" si="14"/>
        <v>-909</v>
      </c>
    </row>
    <row r="463" customHeight="1" spans="1:7">
      <c r="A463" s="165">
        <v>2210103</v>
      </c>
      <c r="B463" s="165" t="s">
        <v>509</v>
      </c>
      <c r="C463" s="160">
        <v>1008</v>
      </c>
      <c r="D463" s="161"/>
      <c r="E463" s="162">
        <f t="shared" si="15"/>
        <v>1008</v>
      </c>
      <c r="F463" s="144">
        <v>0</v>
      </c>
      <c r="G463" s="142">
        <f t="shared" si="14"/>
        <v>1008</v>
      </c>
    </row>
    <row r="464" customHeight="1" spans="1:7">
      <c r="A464" s="165">
        <v>2210105</v>
      </c>
      <c r="B464" s="165" t="s">
        <v>510</v>
      </c>
      <c r="C464" s="160">
        <v>78.6</v>
      </c>
      <c r="D464" s="161"/>
      <c r="E464" s="162">
        <f t="shared" si="15"/>
        <v>78.6</v>
      </c>
      <c r="F464" s="144">
        <v>75</v>
      </c>
      <c r="G464" s="142">
        <f t="shared" si="14"/>
        <v>3.59999999999999</v>
      </c>
    </row>
    <row r="465" customHeight="1" spans="1:7">
      <c r="A465" s="165">
        <v>2210108</v>
      </c>
      <c r="B465" s="165" t="s">
        <v>511</v>
      </c>
      <c r="C465" s="160">
        <v>9573.3</v>
      </c>
      <c r="D465" s="161"/>
      <c r="E465" s="162">
        <f t="shared" si="15"/>
        <v>9573.3</v>
      </c>
      <c r="F465" s="144">
        <v>8104</v>
      </c>
      <c r="G465" s="142">
        <f t="shared" si="14"/>
        <v>1469.3</v>
      </c>
    </row>
    <row r="466" customHeight="1" spans="1:7">
      <c r="A466" s="165">
        <v>2210199</v>
      </c>
      <c r="B466" s="165" t="s">
        <v>512</v>
      </c>
      <c r="C466" s="160">
        <v>3823</v>
      </c>
      <c r="D466" s="161"/>
      <c r="E466" s="162">
        <f t="shared" si="15"/>
        <v>3823</v>
      </c>
      <c r="F466" s="144">
        <v>3272</v>
      </c>
      <c r="G466" s="142">
        <f t="shared" si="14"/>
        <v>551</v>
      </c>
    </row>
    <row r="467" spans="1:7">
      <c r="A467" s="164">
        <v>22102</v>
      </c>
      <c r="B467" s="164" t="s">
        <v>513</v>
      </c>
      <c r="C467" s="160">
        <v>11493.305537</v>
      </c>
      <c r="D467" s="161"/>
      <c r="E467" s="162">
        <f t="shared" si="15"/>
        <v>11493.305537</v>
      </c>
      <c r="F467" s="144">
        <v>9922</v>
      </c>
      <c r="G467" s="142">
        <f t="shared" si="14"/>
        <v>1571.305537</v>
      </c>
    </row>
    <row r="468" customHeight="1" spans="1:7">
      <c r="A468" s="165">
        <v>2210201</v>
      </c>
      <c r="B468" s="165" t="s">
        <v>514</v>
      </c>
      <c r="C468" s="160">
        <v>11493.305537</v>
      </c>
      <c r="D468" s="161">
        <v>-2517</v>
      </c>
      <c r="E468" s="162">
        <f t="shared" si="15"/>
        <v>8976.305537</v>
      </c>
      <c r="F468" s="144">
        <v>9922</v>
      </c>
      <c r="G468" s="142">
        <f t="shared" si="14"/>
        <v>-945.694463</v>
      </c>
    </row>
    <row r="469" spans="1:16378">
      <c r="A469" s="159">
        <v>224</v>
      </c>
      <c r="B469" s="159" t="s">
        <v>60</v>
      </c>
      <c r="C469" s="160">
        <v>3755.089556</v>
      </c>
      <c r="D469" s="161">
        <f>1807+710</f>
        <v>2517</v>
      </c>
      <c r="E469" s="162">
        <f t="shared" si="15"/>
        <v>6272.089556</v>
      </c>
      <c r="F469" s="142">
        <v>5440</v>
      </c>
      <c r="G469" s="142">
        <f t="shared" si="14"/>
        <v>832.089556</v>
      </c>
      <c r="XEW469" s="140"/>
      <c r="XEX469" s="140"/>
    </row>
    <row r="470" spans="1:7">
      <c r="A470" s="164">
        <v>22401</v>
      </c>
      <c r="B470" s="164" t="s">
        <v>515</v>
      </c>
      <c r="C470" s="160">
        <v>2021.406848</v>
      </c>
      <c r="D470" s="161"/>
      <c r="E470" s="162">
        <f t="shared" si="15"/>
        <v>2021.406848</v>
      </c>
      <c r="F470" s="144">
        <v>1548</v>
      </c>
      <c r="G470" s="142">
        <f t="shared" si="14"/>
        <v>473.406848</v>
      </c>
    </row>
    <row r="471" customHeight="1" spans="1:7">
      <c r="A471" s="165">
        <v>2240101</v>
      </c>
      <c r="B471" s="165" t="s">
        <v>148</v>
      </c>
      <c r="C471" s="160">
        <v>576.579706</v>
      </c>
      <c r="D471" s="161"/>
      <c r="E471" s="162">
        <f t="shared" si="15"/>
        <v>576.579706</v>
      </c>
      <c r="F471" s="144">
        <v>567</v>
      </c>
      <c r="G471" s="142">
        <f t="shared" si="14"/>
        <v>9.57970599999999</v>
      </c>
    </row>
    <row r="472" customHeight="1" spans="1:7">
      <c r="A472" s="165">
        <v>2240108</v>
      </c>
      <c r="B472" s="165" t="s">
        <v>516</v>
      </c>
      <c r="C472" s="160">
        <v>265</v>
      </c>
      <c r="D472" s="161"/>
      <c r="E472" s="162">
        <f t="shared" si="15"/>
        <v>265</v>
      </c>
      <c r="F472" s="144">
        <v>0</v>
      </c>
      <c r="G472" s="142">
        <f t="shared" si="14"/>
        <v>265</v>
      </c>
    </row>
    <row r="473" customHeight="1" spans="1:7">
      <c r="A473" s="165">
        <v>2240150</v>
      </c>
      <c r="B473" s="165" t="s">
        <v>151</v>
      </c>
      <c r="C473" s="160">
        <v>310.327142</v>
      </c>
      <c r="D473" s="161"/>
      <c r="E473" s="162">
        <f t="shared" si="15"/>
        <v>310.327142</v>
      </c>
      <c r="F473" s="144">
        <v>358</v>
      </c>
      <c r="G473" s="142">
        <f t="shared" si="14"/>
        <v>-47.672858</v>
      </c>
    </row>
    <row r="474" customHeight="1" spans="1:7">
      <c r="A474" s="165">
        <v>2240199</v>
      </c>
      <c r="B474" s="165" t="s">
        <v>517</v>
      </c>
      <c r="C474" s="160">
        <v>869.5</v>
      </c>
      <c r="D474" s="161"/>
      <c r="E474" s="162">
        <f t="shared" si="15"/>
        <v>869.5</v>
      </c>
      <c r="F474" s="144">
        <v>623</v>
      </c>
      <c r="G474" s="142">
        <f t="shared" si="14"/>
        <v>246.5</v>
      </c>
    </row>
    <row r="475" spans="1:7">
      <c r="A475" s="164">
        <v>22402</v>
      </c>
      <c r="B475" s="164" t="s">
        <v>518</v>
      </c>
      <c r="C475" s="160">
        <v>1125.5</v>
      </c>
      <c r="D475" s="161"/>
      <c r="E475" s="162">
        <f t="shared" si="15"/>
        <v>1125.5</v>
      </c>
      <c r="F475" s="144">
        <v>1004</v>
      </c>
      <c r="G475" s="142">
        <f t="shared" si="14"/>
        <v>121.5</v>
      </c>
    </row>
    <row r="476" customHeight="1" spans="1:7">
      <c r="A476" s="165">
        <v>2240201</v>
      </c>
      <c r="B476" s="165" t="s">
        <v>148</v>
      </c>
      <c r="C476" s="160">
        <v>770.5</v>
      </c>
      <c r="D476" s="161"/>
      <c r="E476" s="162">
        <f t="shared" si="15"/>
        <v>770.5</v>
      </c>
      <c r="F476" s="144">
        <v>844</v>
      </c>
      <c r="G476" s="142">
        <f t="shared" si="14"/>
        <v>-73.5</v>
      </c>
    </row>
    <row r="477" customHeight="1" spans="1:7">
      <c r="A477" s="165">
        <v>2240204</v>
      </c>
      <c r="B477" s="165" t="s">
        <v>519</v>
      </c>
      <c r="C477" s="160">
        <v>355</v>
      </c>
      <c r="D477" s="161"/>
      <c r="E477" s="162">
        <f t="shared" si="15"/>
        <v>355</v>
      </c>
      <c r="F477" s="144">
        <v>152</v>
      </c>
      <c r="G477" s="142">
        <f t="shared" si="14"/>
        <v>203</v>
      </c>
    </row>
    <row r="478" s="140" customFormat="1" customHeight="1" spans="1:7">
      <c r="A478" s="165">
        <v>2240299</v>
      </c>
      <c r="B478" s="165" t="s">
        <v>520</v>
      </c>
      <c r="C478" s="166"/>
      <c r="D478" s="167"/>
      <c r="E478" s="162">
        <f t="shared" si="15"/>
        <v>0</v>
      </c>
      <c r="F478" s="168">
        <v>8</v>
      </c>
      <c r="G478" s="142">
        <f t="shared" si="14"/>
        <v>-8</v>
      </c>
    </row>
    <row r="479" spans="1:7">
      <c r="A479" s="164">
        <v>22405</v>
      </c>
      <c r="B479" s="164" t="s">
        <v>521</v>
      </c>
      <c r="C479" s="160">
        <v>85.182708</v>
      </c>
      <c r="D479" s="161"/>
      <c r="E479" s="162">
        <f t="shared" si="15"/>
        <v>85.182708</v>
      </c>
      <c r="F479" s="144">
        <v>94</v>
      </c>
      <c r="G479" s="142">
        <f t="shared" si="14"/>
        <v>-8.81729199999999</v>
      </c>
    </row>
    <row r="480" customHeight="1" spans="1:7">
      <c r="A480" s="165">
        <v>2240550</v>
      </c>
      <c r="B480" s="165" t="s">
        <v>522</v>
      </c>
      <c r="C480" s="160">
        <v>81.182708</v>
      </c>
      <c r="D480" s="161"/>
      <c r="E480" s="162">
        <f t="shared" si="15"/>
        <v>81.182708</v>
      </c>
      <c r="F480" s="144">
        <v>93</v>
      </c>
      <c r="G480" s="142">
        <f t="shared" si="14"/>
        <v>-11.817292</v>
      </c>
    </row>
    <row r="481" customHeight="1" spans="1:7">
      <c r="A481" s="165">
        <v>2240599</v>
      </c>
      <c r="B481" s="165" t="s">
        <v>523</v>
      </c>
      <c r="C481" s="160">
        <v>4</v>
      </c>
      <c r="D481" s="161"/>
      <c r="E481" s="162">
        <f t="shared" si="15"/>
        <v>4</v>
      </c>
      <c r="F481" s="144">
        <v>1</v>
      </c>
      <c r="G481" s="142">
        <f t="shared" si="14"/>
        <v>3</v>
      </c>
    </row>
    <row r="482" spans="1:7">
      <c r="A482" s="164">
        <v>22406</v>
      </c>
      <c r="B482" s="164" t="s">
        <v>524</v>
      </c>
      <c r="C482" s="160">
        <v>285</v>
      </c>
      <c r="D482" s="161"/>
      <c r="E482" s="162">
        <f t="shared" si="15"/>
        <v>285</v>
      </c>
      <c r="F482" s="144">
        <v>2617</v>
      </c>
      <c r="G482" s="142">
        <f t="shared" si="14"/>
        <v>-2332</v>
      </c>
    </row>
    <row r="483" customHeight="1" spans="1:7">
      <c r="A483" s="165">
        <v>2240601</v>
      </c>
      <c r="B483" s="165" t="s">
        <v>525</v>
      </c>
      <c r="C483" s="160">
        <v>285</v>
      </c>
      <c r="D483" s="161"/>
      <c r="E483" s="162">
        <f t="shared" si="15"/>
        <v>285</v>
      </c>
      <c r="F483" s="144">
        <v>2243</v>
      </c>
      <c r="G483" s="142">
        <f t="shared" si="14"/>
        <v>-1958</v>
      </c>
    </row>
    <row r="484" customHeight="1" spans="1:7">
      <c r="A484" s="165">
        <v>2240602</v>
      </c>
      <c r="B484" s="165" t="s">
        <v>526</v>
      </c>
      <c r="C484" s="160"/>
      <c r="D484" s="161"/>
      <c r="E484" s="162">
        <f t="shared" si="15"/>
        <v>0</v>
      </c>
      <c r="F484" s="144">
        <v>339</v>
      </c>
      <c r="G484" s="142">
        <f t="shared" si="14"/>
        <v>-339</v>
      </c>
    </row>
    <row r="485" customHeight="1" spans="1:7">
      <c r="A485" s="165">
        <v>2240699</v>
      </c>
      <c r="B485" s="165" t="s">
        <v>527</v>
      </c>
      <c r="C485" s="160"/>
      <c r="D485" s="161"/>
      <c r="E485" s="162">
        <f t="shared" si="15"/>
        <v>0</v>
      </c>
      <c r="F485" s="144">
        <v>35</v>
      </c>
      <c r="G485" s="142">
        <f t="shared" si="14"/>
        <v>-35</v>
      </c>
    </row>
    <row r="486" spans="1:7">
      <c r="A486" s="164">
        <v>22407</v>
      </c>
      <c r="B486" s="164" t="s">
        <v>528</v>
      </c>
      <c r="C486" s="160">
        <v>238</v>
      </c>
      <c r="D486" s="161">
        <f>1807+710</f>
        <v>2517</v>
      </c>
      <c r="E486" s="162">
        <f t="shared" si="15"/>
        <v>2755</v>
      </c>
      <c r="F486" s="144">
        <v>136</v>
      </c>
      <c r="G486" s="142">
        <f t="shared" si="14"/>
        <v>2619</v>
      </c>
    </row>
    <row r="487" customHeight="1" spans="1:7">
      <c r="A487" s="165">
        <v>2240703</v>
      </c>
      <c r="B487" s="165" t="s">
        <v>529</v>
      </c>
      <c r="C487" s="160"/>
      <c r="D487" s="161"/>
      <c r="E487" s="162">
        <f t="shared" si="15"/>
        <v>0</v>
      </c>
      <c r="F487" s="144">
        <v>0</v>
      </c>
      <c r="G487" s="142">
        <f t="shared" si="14"/>
        <v>0</v>
      </c>
    </row>
    <row r="488" customHeight="1" spans="1:7">
      <c r="A488" s="165">
        <v>2240704</v>
      </c>
      <c r="B488" s="165" t="s">
        <v>530</v>
      </c>
      <c r="C488" s="160"/>
      <c r="D488" s="161"/>
      <c r="E488" s="162">
        <f t="shared" si="15"/>
        <v>0</v>
      </c>
      <c r="F488" s="144">
        <v>133</v>
      </c>
      <c r="G488" s="142">
        <f t="shared" si="14"/>
        <v>-133</v>
      </c>
    </row>
    <row r="489" customHeight="1" spans="1:7">
      <c r="A489" s="165">
        <v>2240799</v>
      </c>
      <c r="B489" s="165" t="s">
        <v>531</v>
      </c>
      <c r="C489" s="160">
        <v>238</v>
      </c>
      <c r="D489" s="161">
        <f>1807+710</f>
        <v>2517</v>
      </c>
      <c r="E489" s="162">
        <f t="shared" si="15"/>
        <v>2755</v>
      </c>
      <c r="F489" s="144">
        <v>3</v>
      </c>
      <c r="G489" s="142">
        <f t="shared" si="14"/>
        <v>2752</v>
      </c>
    </row>
    <row r="490" spans="1:7">
      <c r="A490" s="164">
        <v>22499</v>
      </c>
      <c r="B490" s="164" t="s">
        <v>532</v>
      </c>
      <c r="C490" s="160"/>
      <c r="D490" s="161"/>
      <c r="E490" s="162">
        <f t="shared" si="15"/>
        <v>0</v>
      </c>
      <c r="F490" s="144">
        <v>41</v>
      </c>
      <c r="G490" s="142">
        <f t="shared" si="14"/>
        <v>-41</v>
      </c>
    </row>
    <row r="491" customHeight="1" spans="1:7">
      <c r="A491" s="165">
        <v>2249999</v>
      </c>
      <c r="B491" s="165" t="s">
        <v>532</v>
      </c>
      <c r="C491" s="160"/>
      <c r="D491" s="161"/>
      <c r="E491" s="162">
        <f t="shared" si="15"/>
        <v>0</v>
      </c>
      <c r="F491" s="144">
        <v>41</v>
      </c>
      <c r="G491" s="142">
        <f t="shared" si="14"/>
        <v>-41</v>
      </c>
    </row>
    <row r="492" spans="1:16376">
      <c r="A492" s="159">
        <v>227</v>
      </c>
      <c r="B492" s="159" t="s">
        <v>62</v>
      </c>
      <c r="C492" s="160">
        <v>8122.5</v>
      </c>
      <c r="D492" s="161">
        <v>-1256</v>
      </c>
      <c r="E492" s="162">
        <f t="shared" si="15"/>
        <v>6866.5</v>
      </c>
      <c r="F492" s="142">
        <v>122</v>
      </c>
      <c r="G492" s="142">
        <f t="shared" si="14"/>
        <v>6744.5</v>
      </c>
      <c r="XEU492" s="140"/>
      <c r="XEV492" s="140"/>
    </row>
    <row r="493" spans="1:16374">
      <c r="A493" s="159">
        <v>229</v>
      </c>
      <c r="B493" s="159" t="s">
        <v>64</v>
      </c>
      <c r="C493" s="160">
        <v>24423.9806</v>
      </c>
      <c r="D493" s="161">
        <v>-24424</v>
      </c>
      <c r="E493" s="162">
        <v>0</v>
      </c>
      <c r="F493" s="142">
        <v>33188</v>
      </c>
      <c r="G493" s="142">
        <f t="shared" si="14"/>
        <v>-33188</v>
      </c>
      <c r="XES493" s="140"/>
      <c r="XET493" s="140"/>
    </row>
    <row r="494" spans="1:7">
      <c r="A494" s="164">
        <v>22902</v>
      </c>
      <c r="B494" s="164" t="s">
        <v>533</v>
      </c>
      <c r="C494" s="160">
        <v>24423.9806</v>
      </c>
      <c r="D494" s="161">
        <v>-24424</v>
      </c>
      <c r="E494" s="169">
        <v>0</v>
      </c>
      <c r="F494" s="144">
        <v>33188</v>
      </c>
      <c r="G494" s="142">
        <f t="shared" si="14"/>
        <v>-33188</v>
      </c>
    </row>
    <row r="495" spans="1:5">
      <c r="A495" s="164">
        <v>22999</v>
      </c>
      <c r="B495" s="164" t="s">
        <v>64</v>
      </c>
      <c r="C495" s="160"/>
      <c r="D495" s="161"/>
      <c r="E495" s="162"/>
    </row>
    <row r="496" spans="1:16372">
      <c r="A496" s="159">
        <v>231</v>
      </c>
      <c r="B496" s="159" t="s">
        <v>66</v>
      </c>
      <c r="C496" s="160">
        <v>3093.146402</v>
      </c>
      <c r="D496" s="161">
        <v>-3093</v>
      </c>
      <c r="E496" s="162">
        <f t="shared" si="15"/>
        <v>0.146401999999853</v>
      </c>
      <c r="F496" s="142">
        <v>3700</v>
      </c>
      <c r="G496" s="142">
        <f>E496-F496</f>
        <v>-3699.853598</v>
      </c>
      <c r="XEQ496" s="140"/>
      <c r="XER496" s="140"/>
    </row>
    <row r="497" spans="1:7">
      <c r="A497" s="164">
        <v>23103</v>
      </c>
      <c r="B497" s="164" t="s">
        <v>534</v>
      </c>
      <c r="C497" s="160">
        <v>3093.146402</v>
      </c>
      <c r="D497" s="161">
        <v>-3093</v>
      </c>
      <c r="E497" s="162">
        <f t="shared" si="15"/>
        <v>0.146401999999853</v>
      </c>
      <c r="F497" s="144">
        <v>3700</v>
      </c>
      <c r="G497" s="142">
        <f t="shared" si="14"/>
        <v>-3699.853598</v>
      </c>
    </row>
    <row r="498" customHeight="1" spans="1:7">
      <c r="A498" s="165">
        <v>2310301</v>
      </c>
      <c r="B498" s="165" t="s">
        <v>535</v>
      </c>
      <c r="C498" s="160">
        <v>3093</v>
      </c>
      <c r="D498" s="161">
        <v>-3093</v>
      </c>
      <c r="E498" s="162">
        <f t="shared" si="15"/>
        <v>0</v>
      </c>
      <c r="F498" s="144">
        <v>3700</v>
      </c>
      <c r="G498" s="142">
        <f t="shared" si="14"/>
        <v>-3700</v>
      </c>
    </row>
    <row r="499" customHeight="1" spans="1:7">
      <c r="A499" s="165">
        <v>2310303</v>
      </c>
      <c r="B499" s="165" t="s">
        <v>536</v>
      </c>
      <c r="C499" s="160">
        <v>0.146402</v>
      </c>
      <c r="D499" s="161"/>
      <c r="E499" s="162">
        <v>0</v>
      </c>
      <c r="F499" s="144">
        <v>0</v>
      </c>
      <c r="G499" s="142">
        <f t="shared" si="14"/>
        <v>0</v>
      </c>
    </row>
    <row r="500" spans="1:16370">
      <c r="A500" s="159">
        <v>232</v>
      </c>
      <c r="B500" s="159" t="s">
        <v>68</v>
      </c>
      <c r="C500" s="160">
        <v>19029.511638</v>
      </c>
      <c r="D500" s="161">
        <v>1300</v>
      </c>
      <c r="E500" s="162">
        <f t="shared" si="15"/>
        <v>20329.511638</v>
      </c>
      <c r="F500" s="142">
        <v>19029</v>
      </c>
      <c r="G500" s="142">
        <f t="shared" si="14"/>
        <v>1300.511638</v>
      </c>
      <c r="XEO500" s="140"/>
      <c r="XEP500" s="140"/>
    </row>
    <row r="501" spans="1:7">
      <c r="A501" s="164">
        <v>23203</v>
      </c>
      <c r="B501" s="164" t="s">
        <v>537</v>
      </c>
      <c r="C501" s="160">
        <v>19029.511638</v>
      </c>
      <c r="D501" s="161">
        <v>1300</v>
      </c>
      <c r="E501" s="162">
        <f t="shared" si="15"/>
        <v>20329.511638</v>
      </c>
      <c r="F501" s="144">
        <v>19029</v>
      </c>
      <c r="G501" s="142">
        <f t="shared" si="14"/>
        <v>1300.511638</v>
      </c>
    </row>
    <row r="502" customHeight="1" spans="1:7">
      <c r="A502" s="165">
        <v>2320301</v>
      </c>
      <c r="B502" s="165" t="s">
        <v>538</v>
      </c>
      <c r="C502" s="160">
        <v>19029.48</v>
      </c>
      <c r="D502" s="161">
        <v>1300</v>
      </c>
      <c r="E502" s="162">
        <f t="shared" si="15"/>
        <v>20329.48</v>
      </c>
      <c r="F502" s="144">
        <v>19029</v>
      </c>
      <c r="G502" s="142">
        <f t="shared" si="14"/>
        <v>1300.48</v>
      </c>
    </row>
    <row r="503" customHeight="1" spans="1:7">
      <c r="A503" s="165">
        <v>2320303</v>
      </c>
      <c r="B503" s="165" t="s">
        <v>539</v>
      </c>
      <c r="C503" s="160">
        <v>0.031638</v>
      </c>
      <c r="D503" s="161"/>
      <c r="E503" s="162">
        <v>0</v>
      </c>
      <c r="F503" s="144">
        <v>0</v>
      </c>
      <c r="G503" s="142">
        <f t="shared" si="14"/>
        <v>0</v>
      </c>
    </row>
    <row r="504" spans="1:16368">
      <c r="A504" s="159">
        <v>233</v>
      </c>
      <c r="B504" s="159" t="s">
        <v>70</v>
      </c>
      <c r="C504" s="160">
        <v>3.4515</v>
      </c>
      <c r="D504" s="161"/>
      <c r="E504" s="162">
        <f t="shared" si="15"/>
        <v>3.4515</v>
      </c>
      <c r="F504" s="142">
        <v>3</v>
      </c>
      <c r="G504" s="142">
        <f t="shared" si="14"/>
        <v>0.4515</v>
      </c>
      <c r="XEM504" s="140"/>
      <c r="XEN504" s="140"/>
    </row>
    <row r="505" spans="1:7">
      <c r="A505" s="164">
        <v>23303</v>
      </c>
      <c r="B505" s="164" t="s">
        <v>540</v>
      </c>
      <c r="C505" s="160">
        <v>3.4515</v>
      </c>
      <c r="D505" s="161"/>
      <c r="E505" s="162">
        <f t="shared" si="15"/>
        <v>3.4515</v>
      </c>
      <c r="F505" s="142">
        <v>3</v>
      </c>
      <c r="G505" s="142">
        <f t="shared" si="14"/>
        <v>0.4515</v>
      </c>
    </row>
  </sheetData>
  <mergeCells count="5">
    <mergeCell ref="A1:C1"/>
    <mergeCell ref="A2:E2"/>
    <mergeCell ref="E3:G3"/>
    <mergeCell ref="A4:B4"/>
    <mergeCell ref="A5:B5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selection activeCell="E19" sqref="E19"/>
    </sheetView>
  </sheetViews>
  <sheetFormatPr defaultColWidth="9" defaultRowHeight="14.25"/>
  <cols>
    <col min="1" max="1" width="34.375" style="105" customWidth="1"/>
    <col min="2" max="2" width="16.75" style="106" customWidth="1"/>
    <col min="3" max="4" width="16.75" style="107" customWidth="1"/>
    <col min="5" max="5" width="34.625" style="105" customWidth="1"/>
    <col min="6" max="6" width="16.75" style="108" customWidth="1"/>
    <col min="7" max="7" width="16.75" style="107" customWidth="1"/>
    <col min="8" max="8" width="16.75" style="106" customWidth="1"/>
    <col min="9" max="9" width="10.5" customWidth="1"/>
    <col min="15" max="16384" width="9" style="106"/>
  </cols>
  <sheetData>
    <row r="1" s="103" customFormat="1" ht="18.75" spans="1:7">
      <c r="A1" s="109" t="s">
        <v>541</v>
      </c>
      <c r="B1" s="109"/>
      <c r="C1" s="110"/>
      <c r="D1" s="110"/>
      <c r="E1" s="109"/>
      <c r="F1" s="109"/>
      <c r="G1" s="111"/>
    </row>
    <row r="2" s="104" customFormat="1" ht="27" spans="1:8">
      <c r="A2" s="61" t="s">
        <v>542</v>
      </c>
      <c r="B2" s="61"/>
      <c r="C2" s="61"/>
      <c r="D2" s="61"/>
      <c r="E2" s="61"/>
      <c r="F2" s="61"/>
      <c r="G2" s="61"/>
      <c r="H2" s="61"/>
    </row>
    <row r="3" ht="22.5" spans="1:6">
      <c r="A3" s="112"/>
      <c r="B3" s="112"/>
      <c r="C3" s="113"/>
      <c r="D3" s="113"/>
      <c r="E3" s="112"/>
      <c r="F3" s="114"/>
    </row>
    <row r="4" ht="13.5" spans="1:8">
      <c r="A4" s="115"/>
      <c r="B4" s="115"/>
      <c r="C4" s="115"/>
      <c r="D4" s="115"/>
      <c r="E4" s="115"/>
      <c r="H4" s="116" t="s">
        <v>2</v>
      </c>
    </row>
    <row r="5" s="4" customFormat="1" ht="30" customHeight="1" spans="1:8">
      <c r="A5" s="13" t="s">
        <v>3</v>
      </c>
      <c r="B5" s="117" t="s">
        <v>4</v>
      </c>
      <c r="C5" s="117" t="s">
        <v>5</v>
      </c>
      <c r="D5" s="15" t="s">
        <v>6</v>
      </c>
      <c r="E5" s="13" t="s">
        <v>7</v>
      </c>
      <c r="F5" s="117" t="s">
        <v>4</v>
      </c>
      <c r="G5" s="117" t="s">
        <v>5</v>
      </c>
      <c r="H5" s="49" t="s">
        <v>6</v>
      </c>
    </row>
    <row r="6" s="4" customFormat="1" ht="40.5" customHeight="1" spans="1:8">
      <c r="A6" s="13"/>
      <c r="B6" s="117"/>
      <c r="C6" s="117"/>
      <c r="D6" s="15"/>
      <c r="E6" s="13"/>
      <c r="F6" s="117"/>
      <c r="G6" s="117"/>
      <c r="H6" s="49"/>
    </row>
    <row r="7" ht="21.95" customHeight="1" spans="1:8">
      <c r="A7" s="118" t="s">
        <v>13</v>
      </c>
      <c r="B7" s="119">
        <f>+B8+B20</f>
        <v>184976.6</v>
      </c>
      <c r="C7" s="119">
        <f>+C8+C20</f>
        <v>215402</v>
      </c>
      <c r="D7" s="119">
        <f>+D8+D20</f>
        <v>400378.6</v>
      </c>
      <c r="E7" s="118" t="s">
        <v>13</v>
      </c>
      <c r="F7" s="120">
        <f t="shared" ref="F7" si="0">F8+F20</f>
        <v>184976.77</v>
      </c>
      <c r="G7" s="120">
        <v>215402</v>
      </c>
      <c r="H7" s="120">
        <v>400378.77</v>
      </c>
    </row>
    <row r="8" ht="21.95" customHeight="1" spans="1:8">
      <c r="A8" s="121" t="s">
        <v>14</v>
      </c>
      <c r="B8" s="119">
        <f>SUM(B9:B19)</f>
        <v>118500</v>
      </c>
      <c r="C8" s="120">
        <f>SUM(C9:C19)</f>
        <v>19624</v>
      </c>
      <c r="D8" s="119">
        <f t="shared" ref="D8:D21" si="1">B8+C8</f>
        <v>138124</v>
      </c>
      <c r="E8" s="122" t="s">
        <v>15</v>
      </c>
      <c r="F8" s="120">
        <f>SUM(F9:F19)</f>
        <v>103559</v>
      </c>
      <c r="G8" s="120">
        <v>222616</v>
      </c>
      <c r="H8" s="120">
        <v>326175</v>
      </c>
    </row>
    <row r="9" ht="21.95" customHeight="1" spans="1:9">
      <c r="A9" s="28" t="s">
        <v>92</v>
      </c>
      <c r="B9" s="28"/>
      <c r="C9" s="28"/>
      <c r="D9" s="28">
        <f t="shared" si="1"/>
        <v>0</v>
      </c>
      <c r="E9" s="28" t="s">
        <v>93</v>
      </c>
      <c r="F9" s="123"/>
      <c r="G9" s="120">
        <v>0</v>
      </c>
      <c r="H9" s="123">
        <v>0</v>
      </c>
      <c r="I9" s="137"/>
    </row>
    <row r="10" ht="21.95" customHeight="1" spans="1:8">
      <c r="A10" s="28" t="s">
        <v>94</v>
      </c>
      <c r="B10" s="124"/>
      <c r="C10" s="124">
        <v>6767</v>
      </c>
      <c r="D10" s="124">
        <f t="shared" si="1"/>
        <v>6767</v>
      </c>
      <c r="E10" s="28" t="s">
        <v>95</v>
      </c>
      <c r="F10" s="125">
        <v>3213</v>
      </c>
      <c r="G10" s="120">
        <v>-1275</v>
      </c>
      <c r="H10" s="125">
        <v>1938</v>
      </c>
    </row>
    <row r="11" ht="21.95" customHeight="1" spans="1:8">
      <c r="A11" s="28" t="s">
        <v>96</v>
      </c>
      <c r="B11" s="28"/>
      <c r="C11" s="28">
        <v>301</v>
      </c>
      <c r="D11" s="28">
        <f t="shared" si="1"/>
        <v>301</v>
      </c>
      <c r="E11" s="28" t="s">
        <v>97</v>
      </c>
      <c r="F11" s="123"/>
      <c r="G11" s="120">
        <v>0</v>
      </c>
      <c r="H11" s="123">
        <v>0</v>
      </c>
    </row>
    <row r="12" ht="21.95" customHeight="1" spans="1:8">
      <c r="A12" s="28" t="s">
        <v>98</v>
      </c>
      <c r="B12" s="124">
        <v>106000</v>
      </c>
      <c r="C12" s="124">
        <f>6932-2876</f>
        <v>4056</v>
      </c>
      <c r="D12" s="124">
        <f t="shared" si="1"/>
        <v>110056</v>
      </c>
      <c r="E12" s="28" t="s">
        <v>99</v>
      </c>
      <c r="F12" s="125">
        <v>17158</v>
      </c>
      <c r="G12" s="120">
        <v>70386</v>
      </c>
      <c r="H12" s="125">
        <v>87544</v>
      </c>
    </row>
    <row r="13" ht="21.95" customHeight="1" spans="1:8">
      <c r="A13" s="28" t="s">
        <v>100</v>
      </c>
      <c r="B13" s="124"/>
      <c r="C13" s="124"/>
      <c r="D13" s="124">
        <f t="shared" si="1"/>
        <v>0</v>
      </c>
      <c r="E13" s="28" t="s">
        <v>101</v>
      </c>
      <c r="F13" s="125">
        <v>47537</v>
      </c>
      <c r="G13" s="120">
        <v>18568</v>
      </c>
      <c r="H13" s="125">
        <v>66105</v>
      </c>
    </row>
    <row r="14" ht="21.95" customHeight="1" spans="1:8">
      <c r="A14" s="28" t="s">
        <v>102</v>
      </c>
      <c r="B14" s="124"/>
      <c r="C14" s="124"/>
      <c r="D14" s="124">
        <f t="shared" si="1"/>
        <v>0</v>
      </c>
      <c r="E14" s="126" t="s">
        <v>103</v>
      </c>
      <c r="F14" s="125"/>
      <c r="G14" s="120">
        <v>0</v>
      </c>
      <c r="H14" s="125">
        <v>0</v>
      </c>
    </row>
    <row r="15" ht="21.95" customHeight="1" spans="1:8">
      <c r="A15" s="28" t="s">
        <v>104</v>
      </c>
      <c r="B15" s="124">
        <v>12000</v>
      </c>
      <c r="C15" s="124">
        <v>3000</v>
      </c>
      <c r="D15" s="124">
        <f t="shared" si="1"/>
        <v>15000</v>
      </c>
      <c r="E15" s="126" t="s">
        <v>105</v>
      </c>
      <c r="F15" s="123"/>
      <c r="G15" s="120">
        <v>0</v>
      </c>
      <c r="H15" s="123">
        <v>0</v>
      </c>
    </row>
    <row r="16" ht="21.95" customHeight="1" spans="1:8">
      <c r="A16" s="28" t="s">
        <v>106</v>
      </c>
      <c r="B16" s="28"/>
      <c r="C16" s="28"/>
      <c r="D16" s="28">
        <f t="shared" si="1"/>
        <v>0</v>
      </c>
      <c r="E16" s="126" t="s">
        <v>107</v>
      </c>
      <c r="F16" s="125">
        <v>13125</v>
      </c>
      <c r="G16" s="120">
        <v>129937</v>
      </c>
      <c r="H16" s="125">
        <v>143062</v>
      </c>
    </row>
    <row r="17" ht="21.95" customHeight="1" spans="1:8">
      <c r="A17" s="28" t="s">
        <v>108</v>
      </c>
      <c r="B17" s="124">
        <v>500</v>
      </c>
      <c r="C17" s="124"/>
      <c r="D17" s="124">
        <f t="shared" si="1"/>
        <v>500</v>
      </c>
      <c r="E17" s="126" t="s">
        <v>109</v>
      </c>
      <c r="F17" s="125">
        <v>22523</v>
      </c>
      <c r="G17" s="120">
        <v>5000</v>
      </c>
      <c r="H17" s="125">
        <v>27523</v>
      </c>
    </row>
    <row r="18" ht="21.95" customHeight="1" spans="1:8">
      <c r="A18" s="127" t="s">
        <v>110</v>
      </c>
      <c r="B18" s="28"/>
      <c r="C18" s="28"/>
      <c r="D18" s="120">
        <f t="shared" si="1"/>
        <v>0</v>
      </c>
      <c r="E18" s="126" t="s">
        <v>111</v>
      </c>
      <c r="F18" s="125">
        <v>3</v>
      </c>
      <c r="G18" s="120">
        <v>0</v>
      </c>
      <c r="H18" s="125">
        <v>3</v>
      </c>
    </row>
    <row r="19" ht="21.95" customHeight="1" spans="1:8">
      <c r="A19" s="128" t="s">
        <v>112</v>
      </c>
      <c r="B19" s="124"/>
      <c r="C19" s="124">
        <v>5500</v>
      </c>
      <c r="D19" s="124">
        <f t="shared" si="1"/>
        <v>5500</v>
      </c>
      <c r="E19" s="126" t="s">
        <v>113</v>
      </c>
      <c r="F19" s="129"/>
      <c r="G19" s="120">
        <v>0</v>
      </c>
      <c r="H19" s="129">
        <v>0</v>
      </c>
    </row>
    <row r="20" ht="21.95" customHeight="1" spans="1:8">
      <c r="A20" s="121" t="s">
        <v>71</v>
      </c>
      <c r="B20" s="119">
        <f>B21+B22+B25</f>
        <v>66476.6</v>
      </c>
      <c r="C20" s="119">
        <f>C21+C22+C25</f>
        <v>195778</v>
      </c>
      <c r="D20" s="119">
        <f t="shared" si="1"/>
        <v>262254.6</v>
      </c>
      <c r="E20" s="121" t="s">
        <v>72</v>
      </c>
      <c r="F20" s="120">
        <f>+F21+F23+F24+F26+F22</f>
        <v>81417.77</v>
      </c>
      <c r="G20" s="120">
        <v>-7214</v>
      </c>
      <c r="H20" s="120">
        <v>74203.77</v>
      </c>
    </row>
    <row r="21" ht="21.95" customHeight="1" spans="1:8">
      <c r="A21" s="28" t="s">
        <v>73</v>
      </c>
      <c r="B21" s="124">
        <v>43139.6</v>
      </c>
      <c r="C21" s="124">
        <v>25071</v>
      </c>
      <c r="D21" s="124">
        <f t="shared" si="1"/>
        <v>68210.6</v>
      </c>
      <c r="E21" s="28" t="s">
        <v>74</v>
      </c>
      <c r="F21" s="130">
        <v>5417.77</v>
      </c>
      <c r="G21" s="130">
        <v>582</v>
      </c>
      <c r="H21" s="130">
        <v>5999.77</v>
      </c>
    </row>
    <row r="22" customFormat="1" ht="21.95" customHeight="1" spans="1:8">
      <c r="A22" s="28" t="s">
        <v>114</v>
      </c>
      <c r="B22" s="120">
        <f>SUM(B23:B24)</f>
        <v>0</v>
      </c>
      <c r="C22" s="124">
        <f>SUM(C23:C24)</f>
        <v>173000</v>
      </c>
      <c r="D22" s="124">
        <f>SUM(D23:D24)</f>
        <v>173000</v>
      </c>
      <c r="E22" s="28" t="s">
        <v>76</v>
      </c>
      <c r="F22" s="130"/>
      <c r="G22" s="130">
        <v>5204</v>
      </c>
      <c r="H22" s="130">
        <v>5204</v>
      </c>
    </row>
    <row r="23" customFormat="1" ht="21.95" customHeight="1" spans="1:8">
      <c r="A23" s="28" t="s">
        <v>116</v>
      </c>
      <c r="B23" s="124"/>
      <c r="C23" s="124">
        <v>130000</v>
      </c>
      <c r="D23" s="124">
        <f>B23+C23</f>
        <v>130000</v>
      </c>
      <c r="E23" s="28" t="s">
        <v>543</v>
      </c>
      <c r="F23" s="130">
        <v>76000</v>
      </c>
      <c r="G23" s="130">
        <v>-56000</v>
      </c>
      <c r="H23" s="130">
        <v>20000</v>
      </c>
    </row>
    <row r="24" customFormat="1" ht="21.95" customHeight="1" spans="1:8">
      <c r="A24" s="28" t="s">
        <v>117</v>
      </c>
      <c r="B24" s="124"/>
      <c r="C24" s="124">
        <v>43000</v>
      </c>
      <c r="D24" s="124">
        <f>B24+C24</f>
        <v>43000</v>
      </c>
      <c r="E24" s="28" t="s">
        <v>544</v>
      </c>
      <c r="F24" s="130">
        <f>F25</f>
        <v>0</v>
      </c>
      <c r="G24" s="130">
        <v>43000</v>
      </c>
      <c r="H24" s="130">
        <v>43000</v>
      </c>
    </row>
    <row r="25" customFormat="1" ht="21.95" customHeight="1" spans="1:8">
      <c r="A25" s="28" t="s">
        <v>119</v>
      </c>
      <c r="B25" s="124">
        <v>23337</v>
      </c>
      <c r="C25" s="124">
        <v>-2293</v>
      </c>
      <c r="D25" s="124">
        <f>B25+C25</f>
        <v>21044</v>
      </c>
      <c r="E25" s="28" t="s">
        <v>118</v>
      </c>
      <c r="F25" s="131"/>
      <c r="G25" s="131">
        <v>43000</v>
      </c>
      <c r="H25" s="130">
        <v>43000</v>
      </c>
    </row>
    <row r="26" customFormat="1" ht="21.95" customHeight="1" spans="1:8">
      <c r="A26" s="132"/>
      <c r="B26" s="133"/>
      <c r="C26" s="134"/>
      <c r="D26" s="134"/>
      <c r="E26" s="28" t="s">
        <v>545</v>
      </c>
      <c r="F26" s="135"/>
      <c r="G26" s="135">
        <v>0</v>
      </c>
      <c r="H26" s="130">
        <v>0</v>
      </c>
    </row>
    <row r="27" customFormat="1" ht="21.95" customHeight="1" spans="1:8">
      <c r="A27" s="106"/>
      <c r="B27" s="106"/>
      <c r="C27" s="107"/>
      <c r="D27" s="107"/>
      <c r="E27" s="105"/>
      <c r="F27" s="108"/>
      <c r="G27" s="107"/>
      <c r="H27" s="106"/>
    </row>
    <row r="28" customFormat="1" ht="21.95" customHeight="1" spans="1:8">
      <c r="A28" s="105"/>
      <c r="B28" s="106"/>
      <c r="C28" s="107"/>
      <c r="D28" s="107"/>
      <c r="E28" s="105"/>
      <c r="F28" s="108"/>
      <c r="G28" s="107"/>
      <c r="H28" s="106"/>
    </row>
    <row r="29" customFormat="1" ht="21.95" customHeight="1" spans="1:8">
      <c r="A29" s="105"/>
      <c r="B29" s="106"/>
      <c r="C29" s="107"/>
      <c r="D29" s="107"/>
      <c r="E29" s="105"/>
      <c r="F29" s="108"/>
      <c r="G29" s="107"/>
      <c r="H29" s="106"/>
    </row>
    <row r="34" spans="1:1">
      <c r="A34" s="106"/>
    </row>
    <row r="35" spans="1:7">
      <c r="A35" s="106"/>
      <c r="E35" s="106"/>
      <c r="F35" s="136"/>
      <c r="G35" s="106"/>
    </row>
    <row r="36" spans="1:7">
      <c r="A36" s="106"/>
      <c r="E36" s="106"/>
      <c r="F36" s="136"/>
      <c r="G36" s="106"/>
    </row>
    <row r="37" spans="1:7">
      <c r="A37" s="106"/>
      <c r="E37" s="106"/>
      <c r="F37" s="136"/>
      <c r="G37" s="106"/>
    </row>
    <row r="38" spans="1:7">
      <c r="A38" s="106"/>
      <c r="E38" s="106"/>
      <c r="F38" s="136"/>
      <c r="G38" s="106"/>
    </row>
    <row r="39" spans="1:7">
      <c r="A39" s="106"/>
      <c r="E39" s="106"/>
      <c r="F39" s="136"/>
      <c r="G39" s="106"/>
    </row>
    <row r="40" spans="1:7">
      <c r="A40" s="106"/>
      <c r="E40" s="106"/>
      <c r="F40" s="136"/>
      <c r="G40" s="106"/>
    </row>
    <row r="41" spans="1:7">
      <c r="A41" s="106"/>
      <c r="E41" s="106"/>
      <c r="F41" s="136"/>
      <c r="G41" s="106"/>
    </row>
    <row r="42" spans="1:7">
      <c r="A42" s="106"/>
      <c r="E42" s="106"/>
      <c r="F42" s="136"/>
      <c r="G42" s="106"/>
    </row>
    <row r="43" spans="5:7">
      <c r="E43" s="106"/>
      <c r="F43" s="136"/>
      <c r="G43" s="106"/>
    </row>
  </sheetData>
  <mergeCells count="12">
    <mergeCell ref="A1:B1"/>
    <mergeCell ref="E1:F1"/>
    <mergeCell ref="A2:H2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08661417322835" right="0.708661417322835" top="0.748031496062992" bottom="0.748031496062992" header="0.31496062992126" footer="0.31496062992126"/>
  <pageSetup paperSize="9" scale="79" fitToHeight="0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opLeftCell="A16" workbookViewId="0">
      <selection activeCell="D27" sqref="D27:H31"/>
    </sheetView>
  </sheetViews>
  <sheetFormatPr defaultColWidth="9" defaultRowHeight="13.5" outlineLevelCol="7"/>
  <cols>
    <col min="1" max="1" width="15" customWidth="1"/>
    <col min="2" max="2" width="12.25" customWidth="1"/>
  </cols>
  <sheetData>
    <row r="1" s="84" customFormat="1" ht="54.75" customHeight="1" spans="1:5">
      <c r="A1" s="85" t="s">
        <v>546</v>
      </c>
      <c r="B1" s="85" t="s">
        <v>547</v>
      </c>
      <c r="C1" s="85" t="s">
        <v>548</v>
      </c>
      <c r="D1" s="85" t="s">
        <v>549</v>
      </c>
      <c r="E1" s="85" t="s">
        <v>550</v>
      </c>
    </row>
    <row r="2" spans="1:5">
      <c r="A2" s="84">
        <v>120000</v>
      </c>
      <c r="B2" s="84">
        <f>A2-C2</f>
        <v>105620</v>
      </c>
      <c r="C2" s="84">
        <f>E2/D2</f>
        <v>14380</v>
      </c>
      <c r="D2" s="86">
        <v>0.2</v>
      </c>
      <c r="E2" s="84">
        <v>2876</v>
      </c>
    </row>
    <row r="3" spans="1:5">
      <c r="A3" s="84"/>
      <c r="B3" s="84"/>
      <c r="C3" s="84"/>
      <c r="D3" s="84"/>
      <c r="E3" s="84"/>
    </row>
    <row r="4" spans="1:5">
      <c r="A4" s="84"/>
      <c r="B4" s="84"/>
      <c r="C4" s="84"/>
      <c r="D4" s="84"/>
      <c r="E4" s="84"/>
    </row>
    <row r="5" ht="27" customHeight="1" spans="1:5">
      <c r="A5" s="87" t="s">
        <v>551</v>
      </c>
      <c r="B5" s="87"/>
      <c r="C5" s="84">
        <v>105620</v>
      </c>
      <c r="D5" s="84"/>
      <c r="E5" s="84"/>
    </row>
    <row r="6" spans="1:5">
      <c r="A6" s="87" t="s">
        <v>552</v>
      </c>
      <c r="B6" s="85" t="s">
        <v>553</v>
      </c>
      <c r="C6" s="84">
        <v>27529</v>
      </c>
      <c r="D6" s="84"/>
      <c r="E6" s="84"/>
    </row>
    <row r="7" spans="1:5">
      <c r="A7" s="87"/>
      <c r="B7" s="85" t="s">
        <v>554</v>
      </c>
      <c r="C7" s="84">
        <f>120000*0.05</f>
        <v>6000</v>
      </c>
      <c r="D7" s="84"/>
      <c r="E7" s="84"/>
    </row>
    <row r="8" spans="1:5">
      <c r="A8" s="87"/>
      <c r="B8" s="88" t="s">
        <v>555</v>
      </c>
      <c r="C8" s="84">
        <f>C5-C6-C7-20000</f>
        <v>52091</v>
      </c>
      <c r="D8" s="84"/>
      <c r="E8" s="84"/>
    </row>
    <row r="9" ht="27" spans="1:5">
      <c r="A9" s="87"/>
      <c r="B9" s="85" t="s">
        <v>556</v>
      </c>
      <c r="C9" s="84">
        <v>20000</v>
      </c>
      <c r="D9" s="84"/>
      <c r="E9" s="84"/>
    </row>
    <row r="10" spans="1:5">
      <c r="A10" s="87"/>
      <c r="B10" s="84"/>
      <c r="C10" s="84"/>
      <c r="D10" s="84"/>
      <c r="E10" s="84"/>
    </row>
    <row r="11" spans="1:5">
      <c r="A11" s="87"/>
      <c r="B11" s="84"/>
      <c r="C11" s="84"/>
      <c r="D11" s="84"/>
      <c r="E11" s="84"/>
    </row>
    <row r="12" spans="1:5">
      <c r="A12" s="87"/>
      <c r="B12" s="84"/>
      <c r="C12" s="84"/>
      <c r="D12" s="84"/>
      <c r="E12" s="84"/>
    </row>
    <row r="17" ht="37.5" spans="1:8">
      <c r="A17" s="89" t="s">
        <v>144</v>
      </c>
      <c r="B17" s="90"/>
      <c r="C17" s="66" t="s">
        <v>557</v>
      </c>
      <c r="D17" s="91" t="s">
        <v>138</v>
      </c>
      <c r="E17" s="91" t="s">
        <v>558</v>
      </c>
      <c r="F17" s="91"/>
      <c r="G17" s="91" t="s">
        <v>559</v>
      </c>
      <c r="H17" s="91"/>
    </row>
    <row r="18" ht="37.5" spans="1:8">
      <c r="A18" s="91">
        <v>100</v>
      </c>
      <c r="B18" s="92" t="s">
        <v>15</v>
      </c>
      <c r="C18" s="93">
        <v>103559</v>
      </c>
      <c r="D18" s="91">
        <f>D19+D25+D34+D43+D52+D55</f>
        <v>23337</v>
      </c>
      <c r="E18" s="91">
        <f t="shared" ref="E18:G18" si="0">E19+E25+E34+E43+E52+E55</f>
        <v>43140</v>
      </c>
      <c r="F18" s="91"/>
      <c r="G18" s="91">
        <f t="shared" si="0"/>
        <v>25071</v>
      </c>
      <c r="H18" s="91">
        <f>SUM(D18:G18)</f>
        <v>91548</v>
      </c>
    </row>
    <row r="19" spans="1:8">
      <c r="A19" s="94">
        <v>208</v>
      </c>
      <c r="B19" s="94" t="s">
        <v>34</v>
      </c>
      <c r="C19" s="95">
        <v>3213</v>
      </c>
      <c r="D19" s="96">
        <f>D20+D23</f>
        <v>256</v>
      </c>
      <c r="E19" s="96">
        <f t="shared" ref="E19:G19" si="1">E20+E23</f>
        <v>2957</v>
      </c>
      <c r="F19" s="96"/>
      <c r="G19" s="96">
        <f t="shared" si="1"/>
        <v>0</v>
      </c>
      <c r="H19" s="96">
        <f t="shared" ref="H19:H57" si="2">SUM(D19:G19)</f>
        <v>3213</v>
      </c>
    </row>
    <row r="20" spans="1:8">
      <c r="A20" s="97">
        <v>20822</v>
      </c>
      <c r="B20" s="97" t="s">
        <v>560</v>
      </c>
      <c r="C20" s="98">
        <v>2949</v>
      </c>
      <c r="D20">
        <f>D21+D22</f>
        <v>134</v>
      </c>
      <c r="E20">
        <f t="shared" ref="E20:G20" si="3">E21+E22</f>
        <v>2815</v>
      </c>
      <c r="G20">
        <f t="shared" si="3"/>
        <v>0</v>
      </c>
      <c r="H20">
        <f t="shared" si="2"/>
        <v>2949</v>
      </c>
    </row>
    <row r="21" spans="1:8">
      <c r="A21" s="99">
        <v>2082201</v>
      </c>
      <c r="B21" s="99" t="s">
        <v>561</v>
      </c>
      <c r="C21" s="100">
        <v>2172</v>
      </c>
      <c r="D21">
        <v>129</v>
      </c>
      <c r="E21">
        <v>2043</v>
      </c>
      <c r="G21" s="101"/>
      <c r="H21">
        <f t="shared" si="2"/>
        <v>2172</v>
      </c>
    </row>
    <row r="22" spans="1:8">
      <c r="A22" s="99">
        <v>2082202</v>
      </c>
      <c r="B22" s="99" t="s">
        <v>562</v>
      </c>
      <c r="C22" s="100">
        <v>777</v>
      </c>
      <c r="D22">
        <v>5</v>
      </c>
      <c r="E22">
        <v>772</v>
      </c>
      <c r="G22" s="101"/>
      <c r="H22">
        <f t="shared" si="2"/>
        <v>777</v>
      </c>
    </row>
    <row r="23" spans="1:8">
      <c r="A23" s="102">
        <v>20823</v>
      </c>
      <c r="B23" s="102" t="s">
        <v>563</v>
      </c>
      <c r="C23" s="95">
        <v>264</v>
      </c>
      <c r="D23">
        <f>D24</f>
        <v>122</v>
      </c>
      <c r="E23">
        <f t="shared" ref="E23:G23" si="4">E24</f>
        <v>142</v>
      </c>
      <c r="G23">
        <f t="shared" si="4"/>
        <v>0</v>
      </c>
      <c r="H23">
        <f t="shared" si="2"/>
        <v>264</v>
      </c>
    </row>
    <row r="24" spans="1:8">
      <c r="A24" s="99">
        <v>2082302</v>
      </c>
      <c r="B24" s="99" t="s">
        <v>562</v>
      </c>
      <c r="C24" s="100">
        <v>264</v>
      </c>
      <c r="D24">
        <v>122</v>
      </c>
      <c r="E24">
        <v>142</v>
      </c>
      <c r="G24" s="101"/>
      <c r="H24">
        <f t="shared" si="2"/>
        <v>264</v>
      </c>
    </row>
    <row r="25" spans="1:8">
      <c r="A25" s="94">
        <v>212</v>
      </c>
      <c r="B25" s="94" t="s">
        <v>40</v>
      </c>
      <c r="C25" s="95">
        <v>17158</v>
      </c>
      <c r="D25" s="96">
        <f>D26+D30+D32</f>
        <v>871</v>
      </c>
      <c r="E25" s="96">
        <f t="shared" ref="E25:G25" si="5">E26+E30+E32</f>
        <v>1731</v>
      </c>
      <c r="F25" s="96"/>
      <c r="G25" s="96">
        <f t="shared" si="5"/>
        <v>1800</v>
      </c>
      <c r="H25" s="96">
        <f t="shared" si="2"/>
        <v>4402</v>
      </c>
    </row>
    <row r="26" spans="1:8">
      <c r="A26" s="97">
        <v>21208</v>
      </c>
      <c r="B26" s="97" t="s">
        <v>564</v>
      </c>
      <c r="C26" s="98">
        <v>17072</v>
      </c>
      <c r="D26">
        <f>D27+D28+D29</f>
        <v>785</v>
      </c>
      <c r="E26">
        <f t="shared" ref="E26:G26" si="6">E27+E28+E29</f>
        <v>1731</v>
      </c>
      <c r="G26">
        <f t="shared" si="6"/>
        <v>450</v>
      </c>
      <c r="H26">
        <f t="shared" si="2"/>
        <v>2966</v>
      </c>
    </row>
    <row r="27" spans="1:8">
      <c r="A27" s="99">
        <v>2120801</v>
      </c>
      <c r="B27" s="99" t="s">
        <v>565</v>
      </c>
      <c r="C27" s="100">
        <v>14556</v>
      </c>
      <c r="G27" s="101"/>
      <c r="H27">
        <f t="shared" si="2"/>
        <v>0</v>
      </c>
    </row>
    <row r="28" spans="1:8">
      <c r="A28" s="99">
        <v>2120804</v>
      </c>
      <c r="B28" s="99" t="s">
        <v>566</v>
      </c>
      <c r="C28" s="100">
        <v>597</v>
      </c>
      <c r="D28">
        <v>48</v>
      </c>
      <c r="E28">
        <v>550</v>
      </c>
      <c r="G28" s="101">
        <v>450</v>
      </c>
      <c r="H28">
        <f t="shared" si="2"/>
        <v>1048</v>
      </c>
    </row>
    <row r="29" spans="1:8">
      <c r="A29" s="99">
        <v>2120899</v>
      </c>
      <c r="B29" s="99" t="s">
        <v>567</v>
      </c>
      <c r="C29" s="100">
        <v>1919</v>
      </c>
      <c r="D29">
        <v>737</v>
      </c>
      <c r="E29">
        <v>1181</v>
      </c>
      <c r="G29" s="101"/>
      <c r="H29">
        <f t="shared" si="2"/>
        <v>1918</v>
      </c>
    </row>
    <row r="30" spans="1:8">
      <c r="A30" s="102">
        <v>21213</v>
      </c>
      <c r="B30" s="102" t="s">
        <v>568</v>
      </c>
      <c r="C30" s="95">
        <v>15</v>
      </c>
      <c r="D30">
        <f>D31</f>
        <v>15</v>
      </c>
      <c r="E30">
        <f t="shared" ref="E30:G30" si="7">E31</f>
        <v>0</v>
      </c>
      <c r="G30">
        <f t="shared" si="7"/>
        <v>1350</v>
      </c>
      <c r="H30">
        <f t="shared" si="2"/>
        <v>1365</v>
      </c>
    </row>
    <row r="31" spans="1:8">
      <c r="A31" s="99">
        <v>2121399</v>
      </c>
      <c r="B31" s="99" t="s">
        <v>569</v>
      </c>
      <c r="C31" s="100">
        <v>15</v>
      </c>
      <c r="D31">
        <v>15</v>
      </c>
      <c r="G31" s="101">
        <v>1350</v>
      </c>
      <c r="H31">
        <f t="shared" si="2"/>
        <v>1365</v>
      </c>
    </row>
    <row r="32" spans="1:8">
      <c r="A32" s="102">
        <v>21214</v>
      </c>
      <c r="B32" s="102" t="s">
        <v>570</v>
      </c>
      <c r="C32" s="95">
        <v>71</v>
      </c>
      <c r="D32">
        <f>D33</f>
        <v>71</v>
      </c>
      <c r="E32">
        <f t="shared" ref="E32:G32" si="8">E33</f>
        <v>0</v>
      </c>
      <c r="G32">
        <f t="shared" si="8"/>
        <v>0</v>
      </c>
      <c r="H32">
        <f t="shared" si="2"/>
        <v>71</v>
      </c>
    </row>
    <row r="33" spans="1:8">
      <c r="A33" s="99">
        <v>2121401</v>
      </c>
      <c r="B33" s="99" t="s">
        <v>571</v>
      </c>
      <c r="C33" s="100">
        <v>71</v>
      </c>
      <c r="D33">
        <v>71</v>
      </c>
      <c r="G33" s="101"/>
      <c r="H33">
        <f t="shared" si="2"/>
        <v>71</v>
      </c>
    </row>
    <row r="34" spans="1:8">
      <c r="A34" s="94">
        <v>213</v>
      </c>
      <c r="B34" s="94" t="s">
        <v>42</v>
      </c>
      <c r="C34" s="95">
        <v>47536</v>
      </c>
      <c r="D34" s="96">
        <f>D35+D37+D41</f>
        <v>10319</v>
      </c>
      <c r="E34" s="96">
        <f t="shared" ref="E34:G34" si="9">E35+E37+E41</f>
        <v>37217</v>
      </c>
      <c r="F34" s="96"/>
      <c r="G34" s="96">
        <f t="shared" si="9"/>
        <v>22819</v>
      </c>
      <c r="H34" s="96">
        <f t="shared" si="2"/>
        <v>70355</v>
      </c>
    </row>
    <row r="35" spans="1:8">
      <c r="A35" s="97">
        <v>21366</v>
      </c>
      <c r="B35" s="97" t="s">
        <v>572</v>
      </c>
      <c r="C35" s="98">
        <v>53</v>
      </c>
      <c r="D35">
        <f>D36</f>
        <v>53</v>
      </c>
      <c r="E35">
        <f t="shared" ref="E35:G35" si="10">E36</f>
        <v>0</v>
      </c>
      <c r="G35">
        <f t="shared" si="10"/>
        <v>0</v>
      </c>
      <c r="H35">
        <f t="shared" si="2"/>
        <v>53</v>
      </c>
    </row>
    <row r="36" spans="1:8">
      <c r="A36" s="99">
        <v>2136601</v>
      </c>
      <c r="B36" s="99" t="s">
        <v>562</v>
      </c>
      <c r="C36" s="100">
        <v>53</v>
      </c>
      <c r="D36">
        <v>53</v>
      </c>
      <c r="G36" s="101"/>
      <c r="H36">
        <f t="shared" si="2"/>
        <v>53</v>
      </c>
    </row>
    <row r="37" spans="1:8">
      <c r="A37" s="102">
        <v>21367</v>
      </c>
      <c r="B37" s="102" t="s">
        <v>573</v>
      </c>
      <c r="C37" s="95">
        <v>2309</v>
      </c>
      <c r="D37">
        <f>D38+D39+D40</f>
        <v>46</v>
      </c>
      <c r="E37">
        <f t="shared" ref="E37:G37" si="11">E38+E39+E40</f>
        <v>2263</v>
      </c>
      <c r="G37">
        <f t="shared" si="11"/>
        <v>0</v>
      </c>
      <c r="H37">
        <f t="shared" si="2"/>
        <v>2309</v>
      </c>
    </row>
    <row r="38" spans="1:8">
      <c r="A38" s="99">
        <v>2136701</v>
      </c>
      <c r="B38" s="99" t="s">
        <v>562</v>
      </c>
      <c r="C38" s="100">
        <v>182</v>
      </c>
      <c r="D38">
        <v>22</v>
      </c>
      <c r="E38">
        <v>160</v>
      </c>
      <c r="G38" s="101"/>
      <c r="H38">
        <f t="shared" si="2"/>
        <v>182</v>
      </c>
    </row>
    <row r="39" ht="16.5" customHeight="1" spans="1:8">
      <c r="A39" s="99">
        <v>2136702</v>
      </c>
      <c r="B39" s="99" t="s">
        <v>574</v>
      </c>
      <c r="C39" s="100">
        <v>1983</v>
      </c>
      <c r="E39">
        <v>1983</v>
      </c>
      <c r="G39" s="101"/>
      <c r="H39">
        <f t="shared" si="2"/>
        <v>1983</v>
      </c>
    </row>
    <row r="40" spans="1:8">
      <c r="A40" s="99">
        <v>2136799</v>
      </c>
      <c r="B40" s="99" t="s">
        <v>575</v>
      </c>
      <c r="C40" s="100">
        <v>144</v>
      </c>
      <c r="D40">
        <v>24</v>
      </c>
      <c r="E40">
        <v>120</v>
      </c>
      <c r="G40" s="101"/>
      <c r="H40">
        <f t="shared" si="2"/>
        <v>144</v>
      </c>
    </row>
    <row r="41" spans="1:8">
      <c r="A41" s="102">
        <v>21369</v>
      </c>
      <c r="B41" s="102" t="s">
        <v>576</v>
      </c>
      <c r="C41" s="95">
        <v>45175</v>
      </c>
      <c r="D41">
        <f>D42</f>
        <v>10220</v>
      </c>
      <c r="E41">
        <f t="shared" ref="E41:G41" si="12">E42</f>
        <v>34954</v>
      </c>
      <c r="G41">
        <f t="shared" si="12"/>
        <v>22819</v>
      </c>
      <c r="H41">
        <f t="shared" si="2"/>
        <v>67993</v>
      </c>
    </row>
    <row r="42" spans="1:8">
      <c r="A42" s="99">
        <v>2136902</v>
      </c>
      <c r="B42" s="99" t="s">
        <v>577</v>
      </c>
      <c r="C42" s="100">
        <v>45175</v>
      </c>
      <c r="D42">
        <v>10220</v>
      </c>
      <c r="E42">
        <v>34954</v>
      </c>
      <c r="G42" s="101">
        <v>22819</v>
      </c>
      <c r="H42">
        <f t="shared" si="2"/>
        <v>67993</v>
      </c>
    </row>
    <row r="43" spans="1:8">
      <c r="A43" s="94">
        <v>229</v>
      </c>
      <c r="B43" s="94" t="s">
        <v>64</v>
      </c>
      <c r="C43" s="95">
        <v>13125</v>
      </c>
      <c r="D43" s="96">
        <f>D44+D46</f>
        <v>11891</v>
      </c>
      <c r="E43" s="96">
        <f>E44+E46</f>
        <v>1235</v>
      </c>
      <c r="F43" s="96"/>
      <c r="G43" s="96">
        <f t="shared" ref="G43" si="13">G44+G46</f>
        <v>452</v>
      </c>
      <c r="H43" s="96">
        <f t="shared" si="2"/>
        <v>13578</v>
      </c>
    </row>
    <row r="44" spans="1:8">
      <c r="A44" s="97">
        <v>22904</v>
      </c>
      <c r="B44" s="97" t="s">
        <v>578</v>
      </c>
      <c r="C44" s="98">
        <v>11500</v>
      </c>
      <c r="D44">
        <f>D45</f>
        <v>11500</v>
      </c>
      <c r="E44">
        <f t="shared" ref="E44:G44" si="14">E45</f>
        <v>0</v>
      </c>
      <c r="G44">
        <f t="shared" si="14"/>
        <v>0</v>
      </c>
      <c r="H44">
        <f t="shared" si="2"/>
        <v>11500</v>
      </c>
    </row>
    <row r="45" spans="1:8">
      <c r="A45" s="99">
        <v>2290402</v>
      </c>
      <c r="B45" s="99" t="s">
        <v>579</v>
      </c>
      <c r="C45" s="100">
        <v>11500</v>
      </c>
      <c r="D45">
        <v>11500</v>
      </c>
      <c r="G45" s="101"/>
      <c r="H45">
        <f t="shared" si="2"/>
        <v>11500</v>
      </c>
    </row>
    <row r="46" spans="1:8">
      <c r="A46" s="102">
        <v>22960</v>
      </c>
      <c r="B46" s="102" t="s">
        <v>580</v>
      </c>
      <c r="C46" s="95">
        <v>1625</v>
      </c>
      <c r="D46">
        <f>SUM(D47:D51)</f>
        <v>391</v>
      </c>
      <c r="E46">
        <v>1235</v>
      </c>
      <c r="G46" s="101">
        <v>452</v>
      </c>
      <c r="H46">
        <f t="shared" si="2"/>
        <v>2078</v>
      </c>
    </row>
    <row r="47" spans="1:8">
      <c r="A47" s="99">
        <v>2296002</v>
      </c>
      <c r="B47" s="99" t="s">
        <v>581</v>
      </c>
      <c r="C47" s="100">
        <v>389</v>
      </c>
      <c r="D47">
        <v>123</v>
      </c>
      <c r="E47">
        <v>117</v>
      </c>
      <c r="G47" s="101"/>
      <c r="H47">
        <f t="shared" si="2"/>
        <v>240</v>
      </c>
    </row>
    <row r="48" spans="1:8">
      <c r="A48" s="99">
        <v>2296003</v>
      </c>
      <c r="B48" s="99" t="s">
        <v>582</v>
      </c>
      <c r="C48" s="100">
        <v>192</v>
      </c>
      <c r="D48">
        <v>90</v>
      </c>
      <c r="E48">
        <v>102</v>
      </c>
      <c r="G48">
        <v>15</v>
      </c>
      <c r="H48">
        <f t="shared" si="2"/>
        <v>207</v>
      </c>
    </row>
    <row r="49" spans="1:8">
      <c r="A49" s="99">
        <v>2296004</v>
      </c>
      <c r="B49" s="99" t="s">
        <v>583</v>
      </c>
      <c r="C49" s="100">
        <v>340</v>
      </c>
      <c r="D49">
        <v>118</v>
      </c>
      <c r="E49">
        <v>222</v>
      </c>
      <c r="G49">
        <v>41</v>
      </c>
      <c r="H49">
        <f t="shared" si="2"/>
        <v>381</v>
      </c>
    </row>
    <row r="50" spans="1:8">
      <c r="A50" s="99">
        <v>2296006</v>
      </c>
      <c r="B50" s="99" t="s">
        <v>584</v>
      </c>
      <c r="C50" s="100">
        <v>159</v>
      </c>
      <c r="D50">
        <v>32</v>
      </c>
      <c r="E50">
        <v>127</v>
      </c>
      <c r="G50">
        <v>7</v>
      </c>
      <c r="H50">
        <f t="shared" si="2"/>
        <v>166</v>
      </c>
    </row>
    <row r="51" spans="1:8">
      <c r="A51" s="99">
        <v>2296099</v>
      </c>
      <c r="B51" s="99" t="s">
        <v>585</v>
      </c>
      <c r="C51" s="100">
        <v>546</v>
      </c>
      <c r="D51">
        <v>28</v>
      </c>
      <c r="G51" s="101"/>
      <c r="H51">
        <f t="shared" si="2"/>
        <v>28</v>
      </c>
    </row>
    <row r="52" spans="1:8">
      <c r="A52" s="94">
        <v>232</v>
      </c>
      <c r="B52" s="94" t="s">
        <v>68</v>
      </c>
      <c r="C52" s="95">
        <v>22523</v>
      </c>
      <c r="D52" s="96">
        <f>D54</f>
        <v>0</v>
      </c>
      <c r="E52" s="96">
        <f t="shared" ref="E52:G52" si="15">E54</f>
        <v>0</v>
      </c>
      <c r="F52" s="96"/>
      <c r="G52" s="96">
        <f t="shared" si="15"/>
        <v>0</v>
      </c>
      <c r="H52" s="96">
        <f t="shared" si="2"/>
        <v>0</v>
      </c>
    </row>
    <row r="53" spans="1:8">
      <c r="A53" s="97">
        <v>23204</v>
      </c>
      <c r="B53" s="97" t="s">
        <v>586</v>
      </c>
      <c r="C53" s="98">
        <v>22523</v>
      </c>
      <c r="D53">
        <f>D54</f>
        <v>0</v>
      </c>
      <c r="E53">
        <f t="shared" ref="E53:G53" si="16">E54</f>
        <v>0</v>
      </c>
      <c r="G53">
        <f t="shared" si="16"/>
        <v>0</v>
      </c>
      <c r="H53">
        <f t="shared" si="2"/>
        <v>0</v>
      </c>
    </row>
    <row r="54" spans="1:8">
      <c r="A54" s="99">
        <v>2320499</v>
      </c>
      <c r="B54" s="99" t="s">
        <v>587</v>
      </c>
      <c r="C54" s="100">
        <v>22523</v>
      </c>
      <c r="G54" s="101"/>
      <c r="H54">
        <f t="shared" si="2"/>
        <v>0</v>
      </c>
    </row>
    <row r="55" spans="1:8">
      <c r="A55" s="94">
        <v>233</v>
      </c>
      <c r="B55" s="94" t="s">
        <v>70</v>
      </c>
      <c r="C55" s="95">
        <v>3</v>
      </c>
      <c r="D55" s="96">
        <f>D56</f>
        <v>0</v>
      </c>
      <c r="E55" s="96">
        <f t="shared" ref="E55:G56" si="17">E56</f>
        <v>0</v>
      </c>
      <c r="F55" s="96"/>
      <c r="G55" s="96">
        <f t="shared" si="17"/>
        <v>0</v>
      </c>
      <c r="H55" s="96">
        <f t="shared" si="2"/>
        <v>0</v>
      </c>
    </row>
    <row r="56" spans="1:8">
      <c r="A56" s="97">
        <v>23304</v>
      </c>
      <c r="B56" s="97" t="s">
        <v>588</v>
      </c>
      <c r="C56" s="98">
        <v>3</v>
      </c>
      <c r="D56">
        <f>D57</f>
        <v>0</v>
      </c>
      <c r="E56">
        <f t="shared" si="17"/>
        <v>0</v>
      </c>
      <c r="G56">
        <f t="shared" si="17"/>
        <v>0</v>
      </c>
      <c r="H56">
        <f t="shared" si="2"/>
        <v>0</v>
      </c>
    </row>
    <row r="57" spans="1:8">
      <c r="A57" s="99">
        <v>2330499</v>
      </c>
      <c r="B57" s="99" t="s">
        <v>589</v>
      </c>
      <c r="C57" s="100">
        <v>3</v>
      </c>
      <c r="G57" s="101"/>
      <c r="H57">
        <f t="shared" si="2"/>
        <v>0</v>
      </c>
    </row>
  </sheetData>
  <autoFilter ref="A17:H57">
    <extLst/>
  </autoFilter>
  <mergeCells count="3">
    <mergeCell ref="A5:B5"/>
    <mergeCell ref="A17:B17"/>
    <mergeCell ref="A6:A12"/>
  </mergeCells>
  <pageMargins left="0.7" right="0.7" top="0.75" bottom="0.75" header="0.3" footer="0.3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8"/>
  <sheetViews>
    <sheetView topLeftCell="A24" workbookViewId="0">
      <selection activeCell="E14" sqref="E14"/>
    </sheetView>
  </sheetViews>
  <sheetFormatPr defaultColWidth="9" defaultRowHeight="14.25"/>
  <cols>
    <col min="1" max="1" width="16.125" style="53" customWidth="1"/>
    <col min="2" max="2" width="52.5" style="54" customWidth="1"/>
    <col min="3" max="3" width="14.125" style="55" customWidth="1"/>
    <col min="4" max="5" width="14.125" style="53" customWidth="1"/>
    <col min="6" max="7" width="15.875" style="53" hidden="1" customWidth="1"/>
    <col min="8" max="8" width="14.875" style="56" hidden="1" customWidth="1"/>
    <col min="9" max="9" width="16.125" style="57" hidden="1" customWidth="1"/>
    <col min="10" max="10" width="9.625" style="53" hidden="1" customWidth="1"/>
    <col min="11" max="16384" width="9" style="53"/>
  </cols>
  <sheetData>
    <row r="1" s="51" customFormat="1" ht="22.5" customHeight="1" spans="1:9">
      <c r="A1" s="58" t="s">
        <v>590</v>
      </c>
      <c r="B1" s="59"/>
      <c r="C1" s="59"/>
      <c r="H1" s="60"/>
      <c r="I1" s="80"/>
    </row>
    <row r="2" s="52" customFormat="1" ht="35.25" customHeight="1" spans="1:9">
      <c r="A2" s="61" t="s">
        <v>591</v>
      </c>
      <c r="B2" s="61"/>
      <c r="C2" s="61"/>
      <c r="D2" s="61"/>
      <c r="E2" s="61"/>
      <c r="H2" s="62"/>
      <c r="I2" s="81"/>
    </row>
    <row r="3" ht="20.1" customHeight="1" spans="2:5">
      <c r="B3" s="63"/>
      <c r="E3" s="64" t="s">
        <v>2</v>
      </c>
    </row>
    <row r="4" ht="28.5" customHeight="1" spans="1:10">
      <c r="A4" s="65" t="s">
        <v>144</v>
      </c>
      <c r="B4" s="65"/>
      <c r="C4" s="66" t="s">
        <v>557</v>
      </c>
      <c r="D4" s="66" t="s">
        <v>5</v>
      </c>
      <c r="E4" s="66" t="s">
        <v>6</v>
      </c>
      <c r="F4" s="67" t="s">
        <v>592</v>
      </c>
      <c r="G4" s="68" t="s">
        <v>593</v>
      </c>
      <c r="H4" s="69" t="s">
        <v>594</v>
      </c>
      <c r="I4" s="82" t="s">
        <v>595</v>
      </c>
      <c r="J4" s="83" t="s">
        <v>596</v>
      </c>
    </row>
    <row r="5" ht="21.75" customHeight="1" spans="1:10">
      <c r="A5" s="70" t="s">
        <v>15</v>
      </c>
      <c r="B5" s="70"/>
      <c r="C5" s="71">
        <f>C6+C12+C28+C37+C40+C49+C55</f>
        <v>103559</v>
      </c>
      <c r="D5" s="71">
        <f>D6+D12+D28+D40+D49+D37+D55</f>
        <v>222616</v>
      </c>
      <c r="E5" s="71">
        <f>E6+E12+E28+E37+E40+E49+E55</f>
        <v>326175</v>
      </c>
      <c r="F5" s="72">
        <f>F6+F12+F28+F37+F40+F49+F55</f>
        <v>246492</v>
      </c>
      <c r="G5" s="72">
        <v>244408</v>
      </c>
      <c r="H5" s="72" t="e">
        <f>H6+H12+H28+H40+H49+H55+H37+#REF!</f>
        <v>#REF!</v>
      </c>
      <c r="I5" s="71"/>
      <c r="J5" s="72" t="e">
        <f>H5+I5</f>
        <v>#REF!</v>
      </c>
    </row>
    <row r="6" ht="20.1" customHeight="1" spans="1:10">
      <c r="A6" s="73">
        <v>208</v>
      </c>
      <c r="B6" s="73" t="s">
        <v>34</v>
      </c>
      <c r="C6" s="74">
        <f>C7+C10</f>
        <v>3213</v>
      </c>
      <c r="D6" s="74">
        <f>D7+D10</f>
        <v>-1275</v>
      </c>
      <c r="E6" s="74">
        <f t="shared" ref="E6:F6" si="0">E7+E10</f>
        <v>1938</v>
      </c>
      <c r="F6" s="75">
        <f t="shared" si="0"/>
        <v>4007</v>
      </c>
      <c r="G6" s="75">
        <f t="shared" ref="G6:H6" si="1">G7+G10</f>
        <v>2034</v>
      </c>
      <c r="H6" s="75">
        <f t="shared" si="1"/>
        <v>3213</v>
      </c>
      <c r="I6" s="74"/>
      <c r="J6" s="72">
        <f t="shared" ref="J6:J58" si="2">H6+I6</f>
        <v>3213</v>
      </c>
    </row>
    <row r="7" ht="20.1" customHeight="1" spans="1:10">
      <c r="A7" s="76">
        <v>20822</v>
      </c>
      <c r="B7" s="76" t="s">
        <v>560</v>
      </c>
      <c r="C7" s="74">
        <f>C8+C9</f>
        <v>2949</v>
      </c>
      <c r="D7" s="74">
        <f t="shared" ref="D7:F7" si="3">D8+D9</f>
        <v>-1275</v>
      </c>
      <c r="E7" s="74">
        <f t="shared" si="3"/>
        <v>1674</v>
      </c>
      <c r="F7" s="75">
        <f t="shared" si="3"/>
        <v>3808</v>
      </c>
      <c r="G7" s="75">
        <f t="shared" ref="G7:H7" si="4">G8+G9</f>
        <v>1919</v>
      </c>
      <c r="H7" s="75">
        <f t="shared" si="4"/>
        <v>2949</v>
      </c>
      <c r="I7" s="74"/>
      <c r="J7" s="72">
        <f t="shared" si="2"/>
        <v>2949</v>
      </c>
    </row>
    <row r="8" ht="20.1" customHeight="1" spans="1:10">
      <c r="A8" s="77">
        <v>2082201</v>
      </c>
      <c r="B8" s="77" t="s">
        <v>561</v>
      </c>
      <c r="C8" s="78">
        <v>2172</v>
      </c>
      <c r="D8" s="78">
        <v>-1275</v>
      </c>
      <c r="E8" s="78">
        <f>C8+D8</f>
        <v>897</v>
      </c>
      <c r="F8" s="79">
        <v>2214</v>
      </c>
      <c r="G8" s="79">
        <v>1914</v>
      </c>
      <c r="H8" s="79">
        <v>2172</v>
      </c>
      <c r="I8" s="78">
        <v>-1275</v>
      </c>
      <c r="J8" s="72">
        <f t="shared" si="2"/>
        <v>897</v>
      </c>
    </row>
    <row r="9" ht="20.1" customHeight="1" spans="1:10">
      <c r="A9" s="77">
        <v>2082202</v>
      </c>
      <c r="B9" s="77" t="s">
        <v>562</v>
      </c>
      <c r="C9" s="78">
        <v>777</v>
      </c>
      <c r="D9" s="78">
        <v>0</v>
      </c>
      <c r="E9" s="78">
        <f>C9+D9</f>
        <v>777</v>
      </c>
      <c r="F9" s="79">
        <v>1594</v>
      </c>
      <c r="G9" s="79">
        <v>5</v>
      </c>
      <c r="H9" s="79">
        <v>777</v>
      </c>
      <c r="I9" s="78"/>
      <c r="J9" s="72">
        <f t="shared" si="2"/>
        <v>777</v>
      </c>
    </row>
    <row r="10" ht="20.1" customHeight="1" spans="1:10">
      <c r="A10" s="76">
        <v>20823</v>
      </c>
      <c r="B10" s="76" t="s">
        <v>563</v>
      </c>
      <c r="C10" s="74">
        <f>C11</f>
        <v>264</v>
      </c>
      <c r="D10" s="74">
        <f t="shared" ref="D10:F10" si="5">D11</f>
        <v>0</v>
      </c>
      <c r="E10" s="74">
        <f t="shared" si="5"/>
        <v>264</v>
      </c>
      <c r="F10" s="75">
        <f t="shared" si="5"/>
        <v>199</v>
      </c>
      <c r="G10" s="75">
        <v>115</v>
      </c>
      <c r="H10" s="75">
        <f>H11</f>
        <v>264</v>
      </c>
      <c r="I10" s="74"/>
      <c r="J10" s="72">
        <f t="shared" si="2"/>
        <v>264</v>
      </c>
    </row>
    <row r="11" ht="20.1" customHeight="1" spans="1:10">
      <c r="A11" s="77">
        <v>2082302</v>
      </c>
      <c r="B11" s="77" t="s">
        <v>562</v>
      </c>
      <c r="C11" s="78">
        <v>264</v>
      </c>
      <c r="D11" s="78">
        <v>0</v>
      </c>
      <c r="E11" s="78">
        <f>C11+D11</f>
        <v>264</v>
      </c>
      <c r="F11" s="79">
        <v>199</v>
      </c>
      <c r="G11" s="79">
        <v>115</v>
      </c>
      <c r="H11" s="79">
        <v>264</v>
      </c>
      <c r="I11" s="78"/>
      <c r="J11" s="72">
        <f t="shared" si="2"/>
        <v>264</v>
      </c>
    </row>
    <row r="12" ht="20.1" customHeight="1" spans="1:10">
      <c r="A12" s="73">
        <v>212</v>
      </c>
      <c r="B12" s="73" t="s">
        <v>40</v>
      </c>
      <c r="C12" s="74">
        <f>C13+C21+C23+C24+C26</f>
        <v>17158</v>
      </c>
      <c r="D12" s="74">
        <f>D13+D21+D23+D24+D26</f>
        <v>70386</v>
      </c>
      <c r="E12" s="74">
        <f t="shared" ref="E12" si="6">E13+E21+E23+E24+E26</f>
        <v>87544</v>
      </c>
      <c r="F12" s="75">
        <f>F13+F24+F26+F21</f>
        <v>11227</v>
      </c>
      <c r="G12" s="75">
        <v>46319</v>
      </c>
      <c r="H12" s="75">
        <f>H13+H24+H26+H21+H23</f>
        <v>89000</v>
      </c>
      <c r="I12" s="74"/>
      <c r="J12" s="72">
        <f t="shared" si="2"/>
        <v>89000</v>
      </c>
    </row>
    <row r="13" ht="20.1" customHeight="1" spans="1:10">
      <c r="A13" s="76">
        <v>21208</v>
      </c>
      <c r="B13" s="76" t="s">
        <v>564</v>
      </c>
      <c r="C13" s="74">
        <f>SUM(C14:C20)</f>
        <v>17072</v>
      </c>
      <c r="D13" s="74">
        <f t="shared" ref="D13:F13" si="7">SUM(D14:D20)</f>
        <v>61466</v>
      </c>
      <c r="E13" s="74">
        <f t="shared" si="7"/>
        <v>78538</v>
      </c>
      <c r="F13" s="75">
        <f t="shared" si="7"/>
        <v>8634</v>
      </c>
      <c r="G13" s="75">
        <f t="shared" ref="G13:H13" si="8">SUM(G14:G20)</f>
        <v>40211</v>
      </c>
      <c r="H13" s="75">
        <f t="shared" si="8"/>
        <v>79994</v>
      </c>
      <c r="I13" s="74"/>
      <c r="J13" s="72">
        <f t="shared" si="2"/>
        <v>79994</v>
      </c>
    </row>
    <row r="14" ht="20.1" customHeight="1" spans="1:10">
      <c r="A14" s="77">
        <v>2120801</v>
      </c>
      <c r="B14" s="77" t="s">
        <v>565</v>
      </c>
      <c r="C14" s="78">
        <v>14556</v>
      </c>
      <c r="D14" s="78">
        <v>5348</v>
      </c>
      <c r="E14" s="78">
        <f>C14+D14</f>
        <v>19904</v>
      </c>
      <c r="F14" s="79">
        <v>40</v>
      </c>
      <c r="G14" s="79">
        <v>18953</v>
      </c>
      <c r="H14" s="79">
        <v>19904</v>
      </c>
      <c r="I14" s="78"/>
      <c r="J14" s="72">
        <f t="shared" si="2"/>
        <v>19904</v>
      </c>
    </row>
    <row r="15" ht="20.1" customHeight="1" spans="1:10">
      <c r="A15" s="77">
        <v>2120802</v>
      </c>
      <c r="B15" s="77" t="s">
        <v>597</v>
      </c>
      <c r="C15" s="78"/>
      <c r="D15" s="78">
        <v>15000</v>
      </c>
      <c r="E15" s="78">
        <f t="shared" ref="E15:E20" si="9">C15+D15</f>
        <v>15000</v>
      </c>
      <c r="F15" s="79">
        <v>4998</v>
      </c>
      <c r="G15" s="79">
        <v>1954</v>
      </c>
      <c r="H15" s="79">
        <v>15000</v>
      </c>
      <c r="I15" s="78"/>
      <c r="J15" s="72">
        <f t="shared" si="2"/>
        <v>15000</v>
      </c>
    </row>
    <row r="16" ht="20.1" customHeight="1" spans="1:10">
      <c r="A16" s="77">
        <v>2120803</v>
      </c>
      <c r="B16" s="77" t="s">
        <v>598</v>
      </c>
      <c r="C16" s="78"/>
      <c r="D16" s="78">
        <v>50</v>
      </c>
      <c r="E16" s="78">
        <f t="shared" si="9"/>
        <v>50</v>
      </c>
      <c r="F16" s="79">
        <v>27</v>
      </c>
      <c r="G16" s="79">
        <v>23</v>
      </c>
      <c r="H16" s="79">
        <v>50</v>
      </c>
      <c r="I16" s="78"/>
      <c r="J16" s="72">
        <f t="shared" si="2"/>
        <v>50</v>
      </c>
    </row>
    <row r="17" ht="20.1" customHeight="1" spans="1:10">
      <c r="A17" s="77">
        <v>2120804</v>
      </c>
      <c r="B17" s="77" t="s">
        <v>566</v>
      </c>
      <c r="C17" s="78">
        <v>597</v>
      </c>
      <c r="D17" s="78">
        <v>5411</v>
      </c>
      <c r="E17" s="78">
        <f t="shared" si="9"/>
        <v>6008</v>
      </c>
      <c r="F17" s="79">
        <v>401</v>
      </c>
      <c r="G17" s="79">
        <v>1688</v>
      </c>
      <c r="H17" s="79">
        <v>6008</v>
      </c>
      <c r="I17" s="78"/>
      <c r="J17" s="72">
        <f t="shared" si="2"/>
        <v>6008</v>
      </c>
    </row>
    <row r="18" ht="20.1" customHeight="1" spans="1:10">
      <c r="A18" s="77">
        <v>2120805</v>
      </c>
      <c r="B18" s="77" t="s">
        <v>599</v>
      </c>
      <c r="C18" s="78"/>
      <c r="D18" s="78">
        <v>20</v>
      </c>
      <c r="E18" s="78">
        <f t="shared" si="9"/>
        <v>20</v>
      </c>
      <c r="F18" s="79">
        <v>11</v>
      </c>
      <c r="G18" s="79">
        <v>0</v>
      </c>
      <c r="H18" s="79">
        <v>20</v>
      </c>
      <c r="I18" s="78"/>
      <c r="J18" s="72">
        <f t="shared" si="2"/>
        <v>20</v>
      </c>
    </row>
    <row r="19" ht="20.1" customHeight="1" spans="1:10">
      <c r="A19" s="77">
        <v>2120806</v>
      </c>
      <c r="B19" s="77" t="s">
        <v>600</v>
      </c>
      <c r="C19" s="78"/>
      <c r="D19" s="78">
        <v>20</v>
      </c>
      <c r="E19" s="78">
        <f t="shared" si="9"/>
        <v>20</v>
      </c>
      <c r="F19" s="79">
        <v>17</v>
      </c>
      <c r="G19" s="79">
        <v>0</v>
      </c>
      <c r="H19" s="79">
        <v>20</v>
      </c>
      <c r="I19" s="78"/>
      <c r="J19" s="72">
        <f t="shared" si="2"/>
        <v>20</v>
      </c>
    </row>
    <row r="20" ht="20.1" customHeight="1" spans="1:10">
      <c r="A20" s="77">
        <v>2120899</v>
      </c>
      <c r="B20" s="77" t="s">
        <v>567</v>
      </c>
      <c r="C20" s="78">
        <v>1919</v>
      </c>
      <c r="D20" s="78">
        <v>35617</v>
      </c>
      <c r="E20" s="78">
        <f t="shared" si="9"/>
        <v>37536</v>
      </c>
      <c r="F20" s="79">
        <v>3140</v>
      </c>
      <c r="G20" s="79">
        <v>17593</v>
      </c>
      <c r="H20" s="79">
        <v>38992</v>
      </c>
      <c r="I20" s="78">
        <v>-1456</v>
      </c>
      <c r="J20" s="72">
        <f t="shared" si="2"/>
        <v>37536</v>
      </c>
    </row>
    <row r="21" ht="20.1" customHeight="1" spans="1:10">
      <c r="A21" s="76">
        <v>21210</v>
      </c>
      <c r="B21" s="76" t="s">
        <v>601</v>
      </c>
      <c r="C21" s="74">
        <f>C22</f>
        <v>0</v>
      </c>
      <c r="D21" s="74">
        <f t="shared" ref="D21:F21" si="10">D22</f>
        <v>6769</v>
      </c>
      <c r="E21" s="74">
        <f t="shared" si="10"/>
        <v>6769</v>
      </c>
      <c r="F21" s="79">
        <f t="shared" si="10"/>
        <v>1225</v>
      </c>
      <c r="G21" s="79">
        <v>3021</v>
      </c>
      <c r="H21" s="79">
        <f>H22</f>
        <v>6769</v>
      </c>
      <c r="I21" s="78"/>
      <c r="J21" s="72">
        <f t="shared" si="2"/>
        <v>6769</v>
      </c>
    </row>
    <row r="22" ht="20.1" customHeight="1" spans="1:10">
      <c r="A22" s="77">
        <v>2121001</v>
      </c>
      <c r="B22" s="77" t="s">
        <v>565</v>
      </c>
      <c r="C22" s="78"/>
      <c r="D22" s="78">
        <v>6769</v>
      </c>
      <c r="E22" s="78">
        <v>6769</v>
      </c>
      <c r="F22" s="79">
        <v>1225</v>
      </c>
      <c r="G22" s="79">
        <v>0</v>
      </c>
      <c r="H22" s="79">
        <v>6769</v>
      </c>
      <c r="I22" s="78"/>
      <c r="J22" s="72">
        <f t="shared" si="2"/>
        <v>6769</v>
      </c>
    </row>
    <row r="23" ht="20.1" customHeight="1" spans="1:10">
      <c r="A23" s="76">
        <v>21211</v>
      </c>
      <c r="B23" s="76" t="s">
        <v>602</v>
      </c>
      <c r="C23" s="74"/>
      <c r="D23" s="74">
        <f t="shared" ref="D23:D39" si="11">E23-C23</f>
        <v>301</v>
      </c>
      <c r="E23" s="74">
        <v>301</v>
      </c>
      <c r="F23" s="75"/>
      <c r="G23" s="75"/>
      <c r="H23" s="75">
        <v>301</v>
      </c>
      <c r="I23" s="74"/>
      <c r="J23" s="72">
        <f t="shared" si="2"/>
        <v>301</v>
      </c>
    </row>
    <row r="24" ht="18" customHeight="1" spans="1:10">
      <c r="A24" s="76">
        <v>21213</v>
      </c>
      <c r="B24" s="76" t="s">
        <v>568</v>
      </c>
      <c r="C24" s="74">
        <f>C25</f>
        <v>15</v>
      </c>
      <c r="D24" s="74">
        <f t="shared" ref="D24:F24" si="12">D25</f>
        <v>1350</v>
      </c>
      <c r="E24" s="74">
        <f t="shared" si="12"/>
        <v>1365</v>
      </c>
      <c r="F24" s="75">
        <f t="shared" si="12"/>
        <v>1293</v>
      </c>
      <c r="G24" s="75">
        <v>2332</v>
      </c>
      <c r="H24" s="75">
        <f>H25</f>
        <v>1365</v>
      </c>
      <c r="I24" s="74"/>
      <c r="J24" s="72">
        <f t="shared" si="2"/>
        <v>1365</v>
      </c>
    </row>
    <row r="25" ht="20.1" customHeight="1" spans="1:10">
      <c r="A25" s="77">
        <v>2121399</v>
      </c>
      <c r="B25" s="77" t="s">
        <v>569</v>
      </c>
      <c r="C25" s="78">
        <v>15</v>
      </c>
      <c r="D25" s="78">
        <v>1350</v>
      </c>
      <c r="E25" s="78">
        <f>C25+D25</f>
        <v>1365</v>
      </c>
      <c r="F25" s="79">
        <v>1293</v>
      </c>
      <c r="G25" s="79">
        <v>1280</v>
      </c>
      <c r="H25" s="79">
        <v>1365</v>
      </c>
      <c r="I25" s="78"/>
      <c r="J25" s="72">
        <f t="shared" si="2"/>
        <v>1365</v>
      </c>
    </row>
    <row r="26" ht="20.1" customHeight="1" spans="1:10">
      <c r="A26" s="76">
        <v>21214</v>
      </c>
      <c r="B26" s="76" t="s">
        <v>570</v>
      </c>
      <c r="C26" s="74">
        <f>C27</f>
        <v>71</v>
      </c>
      <c r="D26" s="74">
        <f t="shared" ref="D26:F26" si="13">D27</f>
        <v>500</v>
      </c>
      <c r="E26" s="74">
        <f t="shared" si="13"/>
        <v>571</v>
      </c>
      <c r="F26" s="75">
        <f t="shared" si="13"/>
        <v>75</v>
      </c>
      <c r="G26" s="75">
        <v>589</v>
      </c>
      <c r="H26" s="75">
        <f>H27</f>
        <v>571</v>
      </c>
      <c r="I26" s="74"/>
      <c r="J26" s="72">
        <f t="shared" si="2"/>
        <v>571</v>
      </c>
    </row>
    <row r="27" ht="20.1" customHeight="1" spans="1:10">
      <c r="A27" s="77">
        <v>2121401</v>
      </c>
      <c r="B27" s="77" t="s">
        <v>571</v>
      </c>
      <c r="C27" s="78">
        <v>71</v>
      </c>
      <c r="D27" s="78">
        <v>500</v>
      </c>
      <c r="E27" s="78">
        <v>571</v>
      </c>
      <c r="F27" s="79">
        <v>75</v>
      </c>
      <c r="G27" s="79">
        <v>0</v>
      </c>
      <c r="H27" s="79">
        <v>571</v>
      </c>
      <c r="I27" s="78"/>
      <c r="J27" s="72">
        <f t="shared" si="2"/>
        <v>571</v>
      </c>
    </row>
    <row r="28" ht="20.1" customHeight="1" spans="1:10">
      <c r="A28" s="73">
        <v>213</v>
      </c>
      <c r="B28" s="73" t="s">
        <v>42</v>
      </c>
      <c r="C28" s="74">
        <f>C29+C31+C35</f>
        <v>47537</v>
      </c>
      <c r="D28" s="74">
        <f t="shared" ref="D28:F28" si="14">D29+D31+D35</f>
        <v>18568</v>
      </c>
      <c r="E28" s="74">
        <f t="shared" si="14"/>
        <v>66105</v>
      </c>
      <c r="F28" s="75">
        <f t="shared" si="14"/>
        <v>73199</v>
      </c>
      <c r="G28" s="75">
        <f t="shared" ref="G28:H28" si="15">G29+G31+G35</f>
        <v>34518</v>
      </c>
      <c r="H28" s="75">
        <f t="shared" si="15"/>
        <v>70355</v>
      </c>
      <c r="I28" s="74"/>
      <c r="J28" s="72">
        <f t="shared" si="2"/>
        <v>70355</v>
      </c>
    </row>
    <row r="29" ht="20.1" customHeight="1" spans="1:10">
      <c r="A29" s="76">
        <v>21366</v>
      </c>
      <c r="B29" s="76" t="s">
        <v>572</v>
      </c>
      <c r="C29" s="74">
        <f>C30</f>
        <v>53</v>
      </c>
      <c r="D29" s="74">
        <f t="shared" ref="D29:F29" si="16">D30</f>
        <v>0</v>
      </c>
      <c r="E29" s="74">
        <f t="shared" si="16"/>
        <v>53</v>
      </c>
      <c r="F29" s="75">
        <f t="shared" si="16"/>
        <v>20</v>
      </c>
      <c r="G29" s="75">
        <f t="shared" ref="G29:H29" si="17">G30</f>
        <v>564</v>
      </c>
      <c r="H29" s="75">
        <f t="shared" si="17"/>
        <v>53</v>
      </c>
      <c r="I29" s="74"/>
      <c r="J29" s="72">
        <f t="shared" si="2"/>
        <v>53</v>
      </c>
    </row>
    <row r="30" ht="20.1" customHeight="1" spans="1:10">
      <c r="A30" s="77">
        <v>2136601</v>
      </c>
      <c r="B30" s="77" t="s">
        <v>562</v>
      </c>
      <c r="C30" s="78">
        <v>53</v>
      </c>
      <c r="D30" s="78">
        <v>0</v>
      </c>
      <c r="E30" s="78">
        <v>53</v>
      </c>
      <c r="F30" s="79">
        <v>20</v>
      </c>
      <c r="G30" s="79">
        <v>564</v>
      </c>
      <c r="H30" s="79">
        <v>53</v>
      </c>
      <c r="I30" s="78"/>
      <c r="J30" s="72">
        <f t="shared" si="2"/>
        <v>53</v>
      </c>
    </row>
    <row r="31" ht="20.1" customHeight="1" spans="1:10">
      <c r="A31" s="76">
        <v>21367</v>
      </c>
      <c r="B31" s="76" t="s">
        <v>573</v>
      </c>
      <c r="C31" s="74">
        <f>SUM(C32:C34)</f>
        <v>2309</v>
      </c>
      <c r="D31" s="74">
        <f t="shared" ref="D31:J31" si="18">SUM(D32:D34)</f>
        <v>0</v>
      </c>
      <c r="E31" s="74">
        <f t="shared" si="18"/>
        <v>2309</v>
      </c>
      <c r="F31" s="74">
        <f t="shared" si="18"/>
        <v>4039</v>
      </c>
      <c r="G31" s="74">
        <f t="shared" si="18"/>
        <v>2892</v>
      </c>
      <c r="H31" s="74">
        <f t="shared" si="18"/>
        <v>2309</v>
      </c>
      <c r="I31" s="74">
        <f t="shared" si="18"/>
        <v>0</v>
      </c>
      <c r="J31" s="74">
        <f t="shared" si="18"/>
        <v>2309</v>
      </c>
    </row>
    <row r="32" ht="20.1" customHeight="1" spans="1:10">
      <c r="A32" s="77">
        <v>2136701</v>
      </c>
      <c r="B32" s="77" t="s">
        <v>562</v>
      </c>
      <c r="C32" s="78">
        <v>182</v>
      </c>
      <c r="D32" s="78">
        <v>0</v>
      </c>
      <c r="E32" s="78">
        <v>182</v>
      </c>
      <c r="F32" s="79">
        <v>1537</v>
      </c>
      <c r="G32" s="79">
        <v>813</v>
      </c>
      <c r="H32" s="79">
        <v>182</v>
      </c>
      <c r="I32" s="78"/>
      <c r="J32" s="72">
        <f t="shared" si="2"/>
        <v>182</v>
      </c>
    </row>
    <row r="33" ht="20.1" customHeight="1" spans="1:10">
      <c r="A33" s="77">
        <v>2136702</v>
      </c>
      <c r="B33" s="77" t="s">
        <v>574</v>
      </c>
      <c r="C33" s="78">
        <v>1983</v>
      </c>
      <c r="D33" s="78">
        <v>0</v>
      </c>
      <c r="E33" s="78">
        <v>1983</v>
      </c>
      <c r="F33" s="79">
        <v>2432</v>
      </c>
      <c r="G33" s="79">
        <v>1983</v>
      </c>
      <c r="H33" s="79">
        <v>1983</v>
      </c>
      <c r="I33" s="78"/>
      <c r="J33" s="72">
        <f t="shared" si="2"/>
        <v>1983</v>
      </c>
    </row>
    <row r="34" ht="20.1" customHeight="1" spans="1:10">
      <c r="A34" s="77">
        <v>2136799</v>
      </c>
      <c r="B34" s="77" t="s">
        <v>575</v>
      </c>
      <c r="C34" s="78">
        <v>144</v>
      </c>
      <c r="D34" s="78">
        <v>0</v>
      </c>
      <c r="E34" s="78">
        <v>144</v>
      </c>
      <c r="F34" s="79">
        <v>70</v>
      </c>
      <c r="G34" s="79">
        <v>96</v>
      </c>
      <c r="H34" s="79">
        <v>144</v>
      </c>
      <c r="I34" s="78"/>
      <c r="J34" s="72">
        <f t="shared" si="2"/>
        <v>144</v>
      </c>
    </row>
    <row r="35" ht="20.1" customHeight="1" spans="1:10">
      <c r="A35" s="76">
        <v>21369</v>
      </c>
      <c r="B35" s="76" t="s">
        <v>576</v>
      </c>
      <c r="C35" s="74">
        <f>C36</f>
        <v>45175</v>
      </c>
      <c r="D35" s="74">
        <f t="shared" ref="D35:F35" si="19">D36</f>
        <v>18568</v>
      </c>
      <c r="E35" s="74">
        <f t="shared" si="19"/>
        <v>63743</v>
      </c>
      <c r="F35" s="75">
        <f t="shared" si="19"/>
        <v>69140</v>
      </c>
      <c r="G35" s="75">
        <f t="shared" ref="G35:H35" si="20">G36</f>
        <v>31062</v>
      </c>
      <c r="H35" s="75">
        <f t="shared" si="20"/>
        <v>67993</v>
      </c>
      <c r="I35" s="74"/>
      <c r="J35" s="72">
        <f t="shared" si="2"/>
        <v>67993</v>
      </c>
    </row>
    <row r="36" ht="20.1" customHeight="1" spans="1:10">
      <c r="A36" s="77">
        <v>2136902</v>
      </c>
      <c r="B36" s="77" t="s">
        <v>577</v>
      </c>
      <c r="C36" s="78">
        <v>45175</v>
      </c>
      <c r="D36" s="78">
        <v>18568</v>
      </c>
      <c r="E36" s="78">
        <f>C36+D36</f>
        <v>63743</v>
      </c>
      <c r="F36" s="79">
        <v>69140</v>
      </c>
      <c r="G36" s="79">
        <v>31062</v>
      </c>
      <c r="H36" s="79">
        <v>67993</v>
      </c>
      <c r="I36" s="78">
        <v>-4252</v>
      </c>
      <c r="J36" s="72">
        <f t="shared" si="2"/>
        <v>63741</v>
      </c>
    </row>
    <row r="37" ht="20.1" customHeight="1" spans="1:10">
      <c r="A37" s="73">
        <v>214</v>
      </c>
      <c r="B37" s="73" t="s">
        <v>44</v>
      </c>
      <c r="C37" s="74">
        <f>C38</f>
        <v>0</v>
      </c>
      <c r="D37" s="74">
        <f t="shared" ref="D37:F37" si="21">D38</f>
        <v>0</v>
      </c>
      <c r="E37" s="74">
        <f t="shared" si="21"/>
        <v>0</v>
      </c>
      <c r="F37" s="79">
        <f t="shared" si="21"/>
        <v>113</v>
      </c>
      <c r="G37" s="79">
        <v>0</v>
      </c>
      <c r="H37" s="79"/>
      <c r="I37" s="78"/>
      <c r="J37" s="72">
        <f t="shared" si="2"/>
        <v>0</v>
      </c>
    </row>
    <row r="38" ht="20.1" customHeight="1" spans="1:10">
      <c r="A38" s="76">
        <v>21462</v>
      </c>
      <c r="B38" s="76" t="s">
        <v>603</v>
      </c>
      <c r="C38" s="78"/>
      <c r="D38" s="78">
        <f t="shared" si="11"/>
        <v>0</v>
      </c>
      <c r="E38" s="78">
        <f>E39</f>
        <v>0</v>
      </c>
      <c r="F38" s="79">
        <f>F39</f>
        <v>113</v>
      </c>
      <c r="G38" s="79">
        <v>0</v>
      </c>
      <c r="H38" s="79"/>
      <c r="I38" s="78"/>
      <c r="J38" s="72">
        <f t="shared" si="2"/>
        <v>0</v>
      </c>
    </row>
    <row r="39" ht="20.1" customHeight="1" spans="1:10">
      <c r="A39" s="77">
        <v>2146202</v>
      </c>
      <c r="B39" s="77" t="s">
        <v>604</v>
      </c>
      <c r="C39" s="78"/>
      <c r="D39" s="78">
        <f t="shared" si="11"/>
        <v>0</v>
      </c>
      <c r="E39" s="78">
        <v>0</v>
      </c>
      <c r="F39" s="79">
        <v>113</v>
      </c>
      <c r="G39" s="79">
        <v>0</v>
      </c>
      <c r="H39" s="79"/>
      <c r="I39" s="78"/>
      <c r="J39" s="72">
        <f t="shared" si="2"/>
        <v>0</v>
      </c>
    </row>
    <row r="40" ht="18" customHeight="1" spans="1:10">
      <c r="A40" s="73">
        <v>229</v>
      </c>
      <c r="B40" s="73" t="s">
        <v>64</v>
      </c>
      <c r="C40" s="74">
        <f>C41+C43</f>
        <v>13125</v>
      </c>
      <c r="D40" s="74">
        <f t="shared" ref="D40:F40" si="22">D41+D43</f>
        <v>129937</v>
      </c>
      <c r="E40" s="74">
        <f t="shared" si="22"/>
        <v>143062</v>
      </c>
      <c r="F40" s="75">
        <f t="shared" si="22"/>
        <v>135419</v>
      </c>
      <c r="G40" s="75">
        <f t="shared" ref="G40:H40" si="23">G41+G43</f>
        <v>140353</v>
      </c>
      <c r="H40" s="75">
        <f t="shared" si="23"/>
        <v>143578</v>
      </c>
      <c r="I40" s="74"/>
      <c r="J40" s="72">
        <f t="shared" si="2"/>
        <v>143578</v>
      </c>
    </row>
    <row r="41" ht="18" customHeight="1" spans="1:10">
      <c r="A41" s="76">
        <v>22904</v>
      </c>
      <c r="B41" s="76" t="s">
        <v>578</v>
      </c>
      <c r="C41" s="74">
        <f>C42</f>
        <v>11500</v>
      </c>
      <c r="D41" s="74">
        <f t="shared" ref="D41:F41" si="24">D42</f>
        <v>130000</v>
      </c>
      <c r="E41" s="74">
        <f t="shared" si="24"/>
        <v>141500</v>
      </c>
      <c r="F41" s="75">
        <f t="shared" si="24"/>
        <v>134295</v>
      </c>
      <c r="G41" s="75">
        <f t="shared" ref="G41:H41" si="25">G42</f>
        <v>139439</v>
      </c>
      <c r="H41" s="75">
        <f t="shared" si="25"/>
        <v>141500</v>
      </c>
      <c r="I41" s="74"/>
      <c r="J41" s="72">
        <f t="shared" si="2"/>
        <v>141500</v>
      </c>
    </row>
    <row r="42" ht="18" customHeight="1" spans="1:10">
      <c r="A42" s="77">
        <v>2290402</v>
      </c>
      <c r="B42" s="77" t="s">
        <v>579</v>
      </c>
      <c r="C42" s="78">
        <v>11500</v>
      </c>
      <c r="D42" s="78">
        <v>130000</v>
      </c>
      <c r="E42" s="78">
        <v>141500</v>
      </c>
      <c r="F42" s="79">
        <v>134295</v>
      </c>
      <c r="G42" s="79">
        <v>139439</v>
      </c>
      <c r="H42" s="79">
        <f>130000+11500</f>
        <v>141500</v>
      </c>
      <c r="I42" s="78"/>
      <c r="J42" s="72">
        <f t="shared" si="2"/>
        <v>141500</v>
      </c>
    </row>
    <row r="43" ht="18" customHeight="1" spans="1:10">
      <c r="A43" s="76">
        <v>22960</v>
      </c>
      <c r="B43" s="76" t="s">
        <v>580</v>
      </c>
      <c r="C43" s="74">
        <f>SUM(C44:C48)</f>
        <v>1625</v>
      </c>
      <c r="D43" s="74">
        <f t="shared" ref="D43:F43" si="26">SUM(D44:D48)</f>
        <v>-63</v>
      </c>
      <c r="E43" s="74">
        <f t="shared" si="26"/>
        <v>1562</v>
      </c>
      <c r="F43" s="75">
        <f t="shared" si="26"/>
        <v>1124</v>
      </c>
      <c r="G43" s="75">
        <f t="shared" ref="G43:H43" si="27">SUM(G44:G48)</f>
        <v>914</v>
      </c>
      <c r="H43" s="75">
        <f t="shared" si="27"/>
        <v>2078</v>
      </c>
      <c r="I43" s="74"/>
      <c r="J43" s="72">
        <f t="shared" si="2"/>
        <v>2078</v>
      </c>
    </row>
    <row r="44" ht="18" customHeight="1" spans="1:10">
      <c r="A44" s="77">
        <v>2296002</v>
      </c>
      <c r="B44" s="77" t="s">
        <v>581</v>
      </c>
      <c r="C44" s="78">
        <v>389</v>
      </c>
      <c r="D44" s="78">
        <v>237</v>
      </c>
      <c r="E44" s="78">
        <f>C44+D44</f>
        <v>626</v>
      </c>
      <c r="F44" s="79">
        <v>537</v>
      </c>
      <c r="G44" s="79">
        <v>432</v>
      </c>
      <c r="H44" s="79">
        <f>240+386</f>
        <v>626</v>
      </c>
      <c r="I44" s="78"/>
      <c r="J44" s="72">
        <f t="shared" si="2"/>
        <v>626</v>
      </c>
    </row>
    <row r="45" ht="18" customHeight="1" spans="1:10">
      <c r="A45" s="77">
        <v>2296003</v>
      </c>
      <c r="B45" s="77" t="s">
        <v>582</v>
      </c>
      <c r="C45" s="78">
        <v>192</v>
      </c>
      <c r="D45" s="78">
        <v>315</v>
      </c>
      <c r="E45" s="78">
        <f t="shared" ref="E45:E48" si="28">C45+D45</f>
        <v>507</v>
      </c>
      <c r="F45" s="79">
        <v>194</v>
      </c>
      <c r="G45" s="79">
        <v>110</v>
      </c>
      <c r="H45" s="79">
        <f>207+300</f>
        <v>507</v>
      </c>
      <c r="I45" s="78"/>
      <c r="J45" s="72">
        <f t="shared" si="2"/>
        <v>507</v>
      </c>
    </row>
    <row r="46" ht="18" customHeight="1" spans="1:10">
      <c r="A46" s="77">
        <v>2296004</v>
      </c>
      <c r="B46" s="77" t="s">
        <v>583</v>
      </c>
      <c r="C46" s="78">
        <v>340</v>
      </c>
      <c r="D46" s="78">
        <v>-175</v>
      </c>
      <c r="E46" s="78">
        <f t="shared" si="28"/>
        <v>165</v>
      </c>
      <c r="F46" s="79">
        <v>137</v>
      </c>
      <c r="G46" s="79">
        <v>78</v>
      </c>
      <c r="H46" s="79">
        <f>381+200</f>
        <v>581</v>
      </c>
      <c r="I46" s="78">
        <v>-515</v>
      </c>
      <c r="J46" s="72">
        <f t="shared" si="2"/>
        <v>66</v>
      </c>
    </row>
    <row r="47" ht="18" customHeight="1" spans="1:10">
      <c r="A47" s="77">
        <v>2296006</v>
      </c>
      <c r="B47" s="77" t="s">
        <v>584</v>
      </c>
      <c r="C47" s="78">
        <v>159</v>
      </c>
      <c r="D47" s="78">
        <v>7</v>
      </c>
      <c r="E47" s="78">
        <f t="shared" si="28"/>
        <v>166</v>
      </c>
      <c r="F47" s="79">
        <v>166</v>
      </c>
      <c r="G47" s="79">
        <v>226</v>
      </c>
      <c r="H47" s="79">
        <f>166+100</f>
        <v>266</v>
      </c>
      <c r="I47" s="78"/>
      <c r="J47" s="72">
        <f t="shared" si="2"/>
        <v>266</v>
      </c>
    </row>
    <row r="48" ht="18" customHeight="1" spans="1:10">
      <c r="A48" s="77">
        <v>2296099</v>
      </c>
      <c r="B48" s="77" t="s">
        <v>585</v>
      </c>
      <c r="C48" s="78">
        <v>545</v>
      </c>
      <c r="D48" s="78">
        <v>-447</v>
      </c>
      <c r="E48" s="78">
        <f t="shared" si="28"/>
        <v>98</v>
      </c>
      <c r="F48" s="79">
        <v>90</v>
      </c>
      <c r="G48" s="79">
        <v>68</v>
      </c>
      <c r="H48" s="79">
        <f>28+70</f>
        <v>98</v>
      </c>
      <c r="I48" s="78"/>
      <c r="J48" s="72">
        <f t="shared" si="2"/>
        <v>98</v>
      </c>
    </row>
    <row r="49" ht="18" customHeight="1" spans="1:10">
      <c r="A49" s="73">
        <v>232</v>
      </c>
      <c r="B49" s="73" t="s">
        <v>68</v>
      </c>
      <c r="C49" s="74">
        <f>C50</f>
        <v>22523</v>
      </c>
      <c r="D49" s="74">
        <f t="shared" ref="D49:F49" si="29">D50</f>
        <v>5000</v>
      </c>
      <c r="E49" s="74">
        <f t="shared" si="29"/>
        <v>27523</v>
      </c>
      <c r="F49" s="75">
        <f t="shared" si="29"/>
        <v>22524</v>
      </c>
      <c r="G49" s="75">
        <f t="shared" ref="G49:H49" si="30">G50</f>
        <v>20494</v>
      </c>
      <c r="H49" s="75">
        <f t="shared" si="30"/>
        <v>27523</v>
      </c>
      <c r="I49" s="74"/>
      <c r="J49" s="72">
        <f t="shared" si="2"/>
        <v>27523</v>
      </c>
    </row>
    <row r="50" ht="18" customHeight="1" spans="1:10">
      <c r="A50" s="76">
        <v>23204</v>
      </c>
      <c r="B50" s="76" t="s">
        <v>586</v>
      </c>
      <c r="C50" s="74">
        <f>SUM(C51:C54)</f>
        <v>22523</v>
      </c>
      <c r="D50" s="74">
        <f t="shared" ref="D50:F50" si="31">SUM(D51:D54)</f>
        <v>5000</v>
      </c>
      <c r="E50" s="74">
        <f t="shared" si="31"/>
        <v>27523</v>
      </c>
      <c r="F50" s="75">
        <f t="shared" si="31"/>
        <v>22524</v>
      </c>
      <c r="G50" s="75">
        <f t="shared" ref="G50:H50" si="32">SUM(G51:G54)</f>
        <v>20494</v>
      </c>
      <c r="H50" s="75">
        <f t="shared" si="32"/>
        <v>27523</v>
      </c>
      <c r="I50" s="74"/>
      <c r="J50" s="72">
        <f t="shared" si="2"/>
        <v>27523</v>
      </c>
    </row>
    <row r="51" ht="18" customHeight="1" spans="1:10">
      <c r="A51" s="77">
        <v>2320411</v>
      </c>
      <c r="B51" s="77" t="s">
        <v>605</v>
      </c>
      <c r="C51" s="78"/>
      <c r="D51" s="78">
        <v>14285</v>
      </c>
      <c r="E51" s="78">
        <f>C51+D51</f>
        <v>14285</v>
      </c>
      <c r="F51" s="75">
        <v>14285</v>
      </c>
      <c r="G51" s="75">
        <v>14412</v>
      </c>
      <c r="H51" s="75">
        <v>14285</v>
      </c>
      <c r="I51" s="74"/>
      <c r="J51" s="72">
        <f t="shared" si="2"/>
        <v>14285</v>
      </c>
    </row>
    <row r="52" ht="18" customHeight="1" spans="1:10">
      <c r="A52" s="77">
        <v>2320431</v>
      </c>
      <c r="B52" s="77" t="s">
        <v>606</v>
      </c>
      <c r="C52" s="78"/>
      <c r="D52" s="78">
        <v>497</v>
      </c>
      <c r="E52" s="78">
        <f t="shared" ref="E52:E54" si="33">C52+D52</f>
        <v>497</v>
      </c>
      <c r="F52" s="75">
        <v>498</v>
      </c>
      <c r="G52" s="75">
        <v>498</v>
      </c>
      <c r="H52" s="75">
        <v>497</v>
      </c>
      <c r="I52" s="74"/>
      <c r="J52" s="72">
        <f t="shared" si="2"/>
        <v>497</v>
      </c>
    </row>
    <row r="53" ht="18" customHeight="1" spans="1:10">
      <c r="A53" s="77">
        <v>2320498</v>
      </c>
      <c r="B53" s="77" t="s">
        <v>607</v>
      </c>
      <c r="C53" s="78"/>
      <c r="D53" s="78">
        <v>12741</v>
      </c>
      <c r="E53" s="78">
        <f t="shared" si="33"/>
        <v>12741</v>
      </c>
      <c r="F53" s="75">
        <v>7741</v>
      </c>
      <c r="G53" s="75">
        <v>5584</v>
      </c>
      <c r="H53" s="75">
        <f>7741+5000</f>
        <v>12741</v>
      </c>
      <c r="I53" s="74"/>
      <c r="J53" s="72">
        <f t="shared" si="2"/>
        <v>12741</v>
      </c>
    </row>
    <row r="54" ht="18" customHeight="1" spans="1:10">
      <c r="A54" s="77">
        <v>2320499</v>
      </c>
      <c r="B54" s="77" t="s">
        <v>587</v>
      </c>
      <c r="C54" s="78">
        <v>22523</v>
      </c>
      <c r="D54" s="78">
        <v>-22523</v>
      </c>
      <c r="E54" s="78">
        <f t="shared" si="33"/>
        <v>0</v>
      </c>
      <c r="F54" s="79"/>
      <c r="G54" s="79">
        <v>0</v>
      </c>
      <c r="H54" s="79"/>
      <c r="I54" s="78"/>
      <c r="J54" s="72">
        <f t="shared" si="2"/>
        <v>0</v>
      </c>
    </row>
    <row r="55" ht="18" customHeight="1" spans="1:10">
      <c r="A55" s="73">
        <v>233</v>
      </c>
      <c r="B55" s="73" t="s">
        <v>70</v>
      </c>
      <c r="C55" s="74">
        <f>C56</f>
        <v>3</v>
      </c>
      <c r="D55" s="74">
        <f t="shared" ref="D55:F55" si="34">D56</f>
        <v>0</v>
      </c>
      <c r="E55" s="74">
        <f t="shared" si="34"/>
        <v>3</v>
      </c>
      <c r="F55" s="75">
        <f t="shared" si="34"/>
        <v>3</v>
      </c>
      <c r="G55" s="75">
        <f t="shared" ref="G55:H55" si="35">G56</f>
        <v>1</v>
      </c>
      <c r="H55" s="75">
        <f t="shared" si="35"/>
        <v>3</v>
      </c>
      <c r="I55" s="74"/>
      <c r="J55" s="72">
        <f t="shared" si="2"/>
        <v>3</v>
      </c>
    </row>
    <row r="56" ht="18" customHeight="1" spans="1:10">
      <c r="A56" s="76">
        <v>23304</v>
      </c>
      <c r="B56" s="76" t="s">
        <v>588</v>
      </c>
      <c r="C56" s="74">
        <f>SUM(C57:C58)</f>
        <v>3</v>
      </c>
      <c r="D56" s="74">
        <f t="shared" ref="D56:F56" si="36">SUM(D57:D58)</f>
        <v>0</v>
      </c>
      <c r="E56" s="74">
        <f t="shared" si="36"/>
        <v>3</v>
      </c>
      <c r="F56" s="75">
        <f t="shared" si="36"/>
        <v>3</v>
      </c>
      <c r="G56" s="75">
        <f t="shared" ref="G56:H56" si="37">SUM(G57:G58)</f>
        <v>1</v>
      </c>
      <c r="H56" s="75">
        <f t="shared" si="37"/>
        <v>3</v>
      </c>
      <c r="I56" s="74"/>
      <c r="J56" s="72">
        <f t="shared" si="2"/>
        <v>3</v>
      </c>
    </row>
    <row r="57" ht="18" customHeight="1" spans="1:10">
      <c r="A57" s="77">
        <v>2330411</v>
      </c>
      <c r="B57" s="77" t="s">
        <v>608</v>
      </c>
      <c r="C57" s="74"/>
      <c r="D57" s="74">
        <v>0</v>
      </c>
      <c r="E57" s="74">
        <v>0</v>
      </c>
      <c r="F57" s="75">
        <v>3</v>
      </c>
      <c r="G57" s="75">
        <v>1</v>
      </c>
      <c r="H57" s="75"/>
      <c r="I57" s="74"/>
      <c r="J57" s="72">
        <f t="shared" si="2"/>
        <v>0</v>
      </c>
    </row>
    <row r="58" ht="18" customHeight="1" spans="1:10">
      <c r="A58" s="77">
        <v>2330499</v>
      </c>
      <c r="B58" s="77" t="s">
        <v>589</v>
      </c>
      <c r="C58" s="78">
        <v>3</v>
      </c>
      <c r="D58" s="78">
        <v>0</v>
      </c>
      <c r="E58" s="78">
        <v>3</v>
      </c>
      <c r="F58" s="79"/>
      <c r="G58" s="79">
        <v>0</v>
      </c>
      <c r="H58" s="79">
        <v>3</v>
      </c>
      <c r="I58" s="78"/>
      <c r="J58" s="72">
        <f t="shared" si="2"/>
        <v>3</v>
      </c>
    </row>
  </sheetData>
  <autoFilter ref="A4:J58">
    <extLst/>
  </autoFilter>
  <mergeCells count="3">
    <mergeCell ref="A2:E2"/>
    <mergeCell ref="A4:B4"/>
    <mergeCell ref="A5:B5"/>
  </mergeCells>
  <pageMargins left="0.708661417322835" right="0.708661417322835" top="0.748031496062992" bottom="0.748031496062992" header="0.31496062992126" footer="0.31496062992126"/>
  <pageSetup paperSize="9" scale="80" fitToHeight="0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workbookViewId="0">
      <selection activeCell="G28" sqref="G28"/>
    </sheetView>
  </sheetViews>
  <sheetFormatPr defaultColWidth="12.75" defaultRowHeight="13.5"/>
  <cols>
    <col min="1" max="1" width="35.25" style="5" customWidth="1"/>
    <col min="2" max="2" width="14.5" style="6" customWidth="1"/>
    <col min="3" max="3" width="13.75" style="5" customWidth="1"/>
    <col min="4" max="4" width="15.125" style="5" customWidth="1"/>
    <col min="5" max="5" width="34.625" style="5" customWidth="1"/>
    <col min="6" max="6" width="12.375" style="5" customWidth="1"/>
    <col min="7" max="7" width="12.25" style="5" customWidth="1"/>
    <col min="8" max="14" width="9.125" style="5" hidden="1" customWidth="1"/>
    <col min="15" max="15" width="13.5" style="5" customWidth="1"/>
    <col min="16" max="247" width="9" style="5" customWidth="1"/>
    <col min="248" max="248" width="29.625" style="5" customWidth="1"/>
    <col min="249" max="249" width="12.75" style="5"/>
    <col min="250" max="250" width="29.75" style="5" customWidth="1"/>
    <col min="251" max="251" width="17" style="5" customWidth="1"/>
    <col min="252" max="252" width="37" style="5" customWidth="1"/>
    <col min="253" max="253" width="17.375" style="5" customWidth="1"/>
    <col min="254" max="503" width="9" style="5" customWidth="1"/>
    <col min="504" max="504" width="29.625" style="5" customWidth="1"/>
    <col min="505" max="505" width="12.75" style="5"/>
    <col min="506" max="506" width="29.75" style="5" customWidth="1"/>
    <col min="507" max="507" width="17" style="5" customWidth="1"/>
    <col min="508" max="508" width="37" style="5" customWidth="1"/>
    <col min="509" max="509" width="17.375" style="5" customWidth="1"/>
    <col min="510" max="759" width="9" style="5" customWidth="1"/>
    <col min="760" max="760" width="29.625" style="5" customWidth="1"/>
    <col min="761" max="761" width="12.75" style="5"/>
    <col min="762" max="762" width="29.75" style="5" customWidth="1"/>
    <col min="763" max="763" width="17" style="5" customWidth="1"/>
    <col min="764" max="764" width="37" style="5" customWidth="1"/>
    <col min="765" max="765" width="17.375" style="5" customWidth="1"/>
    <col min="766" max="1015" width="9" style="5" customWidth="1"/>
    <col min="1016" max="1016" width="29.625" style="5" customWidth="1"/>
    <col min="1017" max="1017" width="12.75" style="5"/>
    <col min="1018" max="1018" width="29.75" style="5" customWidth="1"/>
    <col min="1019" max="1019" width="17" style="5" customWidth="1"/>
    <col min="1020" max="1020" width="37" style="5" customWidth="1"/>
    <col min="1021" max="1021" width="17.375" style="5" customWidth="1"/>
    <col min="1022" max="1271" width="9" style="5" customWidth="1"/>
    <col min="1272" max="1272" width="29.625" style="5" customWidth="1"/>
    <col min="1273" max="1273" width="12.75" style="5"/>
    <col min="1274" max="1274" width="29.75" style="5" customWidth="1"/>
    <col min="1275" max="1275" width="17" style="5" customWidth="1"/>
    <col min="1276" max="1276" width="37" style="5" customWidth="1"/>
    <col min="1277" max="1277" width="17.375" style="5" customWidth="1"/>
    <col min="1278" max="1527" width="9" style="5" customWidth="1"/>
    <col min="1528" max="1528" width="29.625" style="5" customWidth="1"/>
    <col min="1529" max="1529" width="12.75" style="5"/>
    <col min="1530" max="1530" width="29.75" style="5" customWidth="1"/>
    <col min="1531" max="1531" width="17" style="5" customWidth="1"/>
    <col min="1532" max="1532" width="37" style="5" customWidth="1"/>
    <col min="1533" max="1533" width="17.375" style="5" customWidth="1"/>
    <col min="1534" max="1783" width="9" style="5" customWidth="1"/>
    <col min="1784" max="1784" width="29.625" style="5" customWidth="1"/>
    <col min="1785" max="1785" width="12.75" style="5"/>
    <col min="1786" max="1786" width="29.75" style="5" customWidth="1"/>
    <col min="1787" max="1787" width="17" style="5" customWidth="1"/>
    <col min="1788" max="1788" width="37" style="5" customWidth="1"/>
    <col min="1789" max="1789" width="17.375" style="5" customWidth="1"/>
    <col min="1790" max="2039" width="9" style="5" customWidth="1"/>
    <col min="2040" max="2040" width="29.625" style="5" customWidth="1"/>
    <col min="2041" max="2041" width="12.75" style="5"/>
    <col min="2042" max="2042" width="29.75" style="5" customWidth="1"/>
    <col min="2043" max="2043" width="17" style="5" customWidth="1"/>
    <col min="2044" max="2044" width="37" style="5" customWidth="1"/>
    <col min="2045" max="2045" width="17.375" style="5" customWidth="1"/>
    <col min="2046" max="2295" width="9" style="5" customWidth="1"/>
    <col min="2296" max="2296" width="29.625" style="5" customWidth="1"/>
    <col min="2297" max="2297" width="12.75" style="5"/>
    <col min="2298" max="2298" width="29.75" style="5" customWidth="1"/>
    <col min="2299" max="2299" width="17" style="5" customWidth="1"/>
    <col min="2300" max="2300" width="37" style="5" customWidth="1"/>
    <col min="2301" max="2301" width="17.375" style="5" customWidth="1"/>
    <col min="2302" max="2551" width="9" style="5" customWidth="1"/>
    <col min="2552" max="2552" width="29.625" style="5" customWidth="1"/>
    <col min="2553" max="2553" width="12.75" style="5"/>
    <col min="2554" max="2554" width="29.75" style="5" customWidth="1"/>
    <col min="2555" max="2555" width="17" style="5" customWidth="1"/>
    <col min="2556" max="2556" width="37" style="5" customWidth="1"/>
    <col min="2557" max="2557" width="17.375" style="5" customWidth="1"/>
    <col min="2558" max="2807" width="9" style="5" customWidth="1"/>
    <col min="2808" max="2808" width="29.625" style="5" customWidth="1"/>
    <col min="2809" max="2809" width="12.75" style="5"/>
    <col min="2810" max="2810" width="29.75" style="5" customWidth="1"/>
    <col min="2811" max="2811" width="17" style="5" customWidth="1"/>
    <col min="2812" max="2812" width="37" style="5" customWidth="1"/>
    <col min="2813" max="2813" width="17.375" style="5" customWidth="1"/>
    <col min="2814" max="3063" width="9" style="5" customWidth="1"/>
    <col min="3064" max="3064" width="29.625" style="5" customWidth="1"/>
    <col min="3065" max="3065" width="12.75" style="5"/>
    <col min="3066" max="3066" width="29.75" style="5" customWidth="1"/>
    <col min="3067" max="3067" width="17" style="5" customWidth="1"/>
    <col min="3068" max="3068" width="37" style="5" customWidth="1"/>
    <col min="3069" max="3069" width="17.375" style="5" customWidth="1"/>
    <col min="3070" max="3319" width="9" style="5" customWidth="1"/>
    <col min="3320" max="3320" width="29.625" style="5" customWidth="1"/>
    <col min="3321" max="3321" width="12.75" style="5"/>
    <col min="3322" max="3322" width="29.75" style="5" customWidth="1"/>
    <col min="3323" max="3323" width="17" style="5" customWidth="1"/>
    <col min="3324" max="3324" width="37" style="5" customWidth="1"/>
    <col min="3325" max="3325" width="17.375" style="5" customWidth="1"/>
    <col min="3326" max="3575" width="9" style="5" customWidth="1"/>
    <col min="3576" max="3576" width="29.625" style="5" customWidth="1"/>
    <col min="3577" max="3577" width="12.75" style="5"/>
    <col min="3578" max="3578" width="29.75" style="5" customWidth="1"/>
    <col min="3579" max="3579" width="17" style="5" customWidth="1"/>
    <col min="3580" max="3580" width="37" style="5" customWidth="1"/>
    <col min="3581" max="3581" width="17.375" style="5" customWidth="1"/>
    <col min="3582" max="3831" width="9" style="5" customWidth="1"/>
    <col min="3832" max="3832" width="29.625" style="5" customWidth="1"/>
    <col min="3833" max="3833" width="12.75" style="5"/>
    <col min="3834" max="3834" width="29.75" style="5" customWidth="1"/>
    <col min="3835" max="3835" width="17" style="5" customWidth="1"/>
    <col min="3836" max="3836" width="37" style="5" customWidth="1"/>
    <col min="3837" max="3837" width="17.375" style="5" customWidth="1"/>
    <col min="3838" max="4087" width="9" style="5" customWidth="1"/>
    <col min="4088" max="4088" width="29.625" style="5" customWidth="1"/>
    <col min="4089" max="4089" width="12.75" style="5"/>
    <col min="4090" max="4090" width="29.75" style="5" customWidth="1"/>
    <col min="4091" max="4091" width="17" style="5" customWidth="1"/>
    <col min="4092" max="4092" width="37" style="5" customWidth="1"/>
    <col min="4093" max="4093" width="17.375" style="5" customWidth="1"/>
    <col min="4094" max="4343" width="9" style="5" customWidth="1"/>
    <col min="4344" max="4344" width="29.625" style="5" customWidth="1"/>
    <col min="4345" max="4345" width="12.75" style="5"/>
    <col min="4346" max="4346" width="29.75" style="5" customWidth="1"/>
    <col min="4347" max="4347" width="17" style="5" customWidth="1"/>
    <col min="4348" max="4348" width="37" style="5" customWidth="1"/>
    <col min="4349" max="4349" width="17.375" style="5" customWidth="1"/>
    <col min="4350" max="4599" width="9" style="5" customWidth="1"/>
    <col min="4600" max="4600" width="29.625" style="5" customWidth="1"/>
    <col min="4601" max="4601" width="12.75" style="5"/>
    <col min="4602" max="4602" width="29.75" style="5" customWidth="1"/>
    <col min="4603" max="4603" width="17" style="5" customWidth="1"/>
    <col min="4604" max="4604" width="37" style="5" customWidth="1"/>
    <col min="4605" max="4605" width="17.375" style="5" customWidth="1"/>
    <col min="4606" max="4855" width="9" style="5" customWidth="1"/>
    <col min="4856" max="4856" width="29.625" style="5" customWidth="1"/>
    <col min="4857" max="4857" width="12.75" style="5"/>
    <col min="4858" max="4858" width="29.75" style="5" customWidth="1"/>
    <col min="4859" max="4859" width="17" style="5" customWidth="1"/>
    <col min="4860" max="4860" width="37" style="5" customWidth="1"/>
    <col min="4861" max="4861" width="17.375" style="5" customWidth="1"/>
    <col min="4862" max="5111" width="9" style="5" customWidth="1"/>
    <col min="5112" max="5112" width="29.625" style="5" customWidth="1"/>
    <col min="5113" max="5113" width="12.75" style="5"/>
    <col min="5114" max="5114" width="29.75" style="5" customWidth="1"/>
    <col min="5115" max="5115" width="17" style="5" customWidth="1"/>
    <col min="5116" max="5116" width="37" style="5" customWidth="1"/>
    <col min="5117" max="5117" width="17.375" style="5" customWidth="1"/>
    <col min="5118" max="5367" width="9" style="5" customWidth="1"/>
    <col min="5368" max="5368" width="29.625" style="5" customWidth="1"/>
    <col min="5369" max="5369" width="12.75" style="5"/>
    <col min="5370" max="5370" width="29.75" style="5" customWidth="1"/>
    <col min="5371" max="5371" width="17" style="5" customWidth="1"/>
    <col min="5372" max="5372" width="37" style="5" customWidth="1"/>
    <col min="5373" max="5373" width="17.375" style="5" customWidth="1"/>
    <col min="5374" max="5623" width="9" style="5" customWidth="1"/>
    <col min="5624" max="5624" width="29.625" style="5" customWidth="1"/>
    <col min="5625" max="5625" width="12.75" style="5"/>
    <col min="5626" max="5626" width="29.75" style="5" customWidth="1"/>
    <col min="5627" max="5627" width="17" style="5" customWidth="1"/>
    <col min="5628" max="5628" width="37" style="5" customWidth="1"/>
    <col min="5629" max="5629" width="17.375" style="5" customWidth="1"/>
    <col min="5630" max="5879" width="9" style="5" customWidth="1"/>
    <col min="5880" max="5880" width="29.625" style="5" customWidth="1"/>
    <col min="5881" max="5881" width="12.75" style="5"/>
    <col min="5882" max="5882" width="29.75" style="5" customWidth="1"/>
    <col min="5883" max="5883" width="17" style="5" customWidth="1"/>
    <col min="5884" max="5884" width="37" style="5" customWidth="1"/>
    <col min="5885" max="5885" width="17.375" style="5" customWidth="1"/>
    <col min="5886" max="6135" width="9" style="5" customWidth="1"/>
    <col min="6136" max="6136" width="29.625" style="5" customWidth="1"/>
    <col min="6137" max="6137" width="12.75" style="5"/>
    <col min="6138" max="6138" width="29.75" style="5" customWidth="1"/>
    <col min="6139" max="6139" width="17" style="5" customWidth="1"/>
    <col min="6140" max="6140" width="37" style="5" customWidth="1"/>
    <col min="6141" max="6141" width="17.375" style="5" customWidth="1"/>
    <col min="6142" max="6391" width="9" style="5" customWidth="1"/>
    <col min="6392" max="6392" width="29.625" style="5" customWidth="1"/>
    <col min="6393" max="6393" width="12.75" style="5"/>
    <col min="6394" max="6394" width="29.75" style="5" customWidth="1"/>
    <col min="6395" max="6395" width="17" style="5" customWidth="1"/>
    <col min="6396" max="6396" width="37" style="5" customWidth="1"/>
    <col min="6397" max="6397" width="17.375" style="5" customWidth="1"/>
    <col min="6398" max="6647" width="9" style="5" customWidth="1"/>
    <col min="6648" max="6648" width="29.625" style="5" customWidth="1"/>
    <col min="6649" max="6649" width="12.75" style="5"/>
    <col min="6650" max="6650" width="29.75" style="5" customWidth="1"/>
    <col min="6651" max="6651" width="17" style="5" customWidth="1"/>
    <col min="6652" max="6652" width="37" style="5" customWidth="1"/>
    <col min="6653" max="6653" width="17.375" style="5" customWidth="1"/>
    <col min="6654" max="6903" width="9" style="5" customWidth="1"/>
    <col min="6904" max="6904" width="29.625" style="5" customWidth="1"/>
    <col min="6905" max="6905" width="12.75" style="5"/>
    <col min="6906" max="6906" width="29.75" style="5" customWidth="1"/>
    <col min="6907" max="6907" width="17" style="5" customWidth="1"/>
    <col min="6908" max="6908" width="37" style="5" customWidth="1"/>
    <col min="6909" max="6909" width="17.375" style="5" customWidth="1"/>
    <col min="6910" max="7159" width="9" style="5" customWidth="1"/>
    <col min="7160" max="7160" width="29.625" style="5" customWidth="1"/>
    <col min="7161" max="7161" width="12.75" style="5"/>
    <col min="7162" max="7162" width="29.75" style="5" customWidth="1"/>
    <col min="7163" max="7163" width="17" style="5" customWidth="1"/>
    <col min="7164" max="7164" width="37" style="5" customWidth="1"/>
    <col min="7165" max="7165" width="17.375" style="5" customWidth="1"/>
    <col min="7166" max="7415" width="9" style="5" customWidth="1"/>
    <col min="7416" max="7416" width="29.625" style="5" customWidth="1"/>
    <col min="7417" max="7417" width="12.75" style="5"/>
    <col min="7418" max="7418" width="29.75" style="5" customWidth="1"/>
    <col min="7419" max="7419" width="17" style="5" customWidth="1"/>
    <col min="7420" max="7420" width="37" style="5" customWidth="1"/>
    <col min="7421" max="7421" width="17.375" style="5" customWidth="1"/>
    <col min="7422" max="7671" width="9" style="5" customWidth="1"/>
    <col min="7672" max="7672" width="29.625" style="5" customWidth="1"/>
    <col min="7673" max="7673" width="12.75" style="5"/>
    <col min="7674" max="7674" width="29.75" style="5" customWidth="1"/>
    <col min="7675" max="7675" width="17" style="5" customWidth="1"/>
    <col min="7676" max="7676" width="37" style="5" customWidth="1"/>
    <col min="7677" max="7677" width="17.375" style="5" customWidth="1"/>
    <col min="7678" max="7927" width="9" style="5" customWidth="1"/>
    <col min="7928" max="7928" width="29.625" style="5" customWidth="1"/>
    <col min="7929" max="7929" width="12.75" style="5"/>
    <col min="7930" max="7930" width="29.75" style="5" customWidth="1"/>
    <col min="7931" max="7931" width="17" style="5" customWidth="1"/>
    <col min="7932" max="7932" width="37" style="5" customWidth="1"/>
    <col min="7933" max="7933" width="17.375" style="5" customWidth="1"/>
    <col min="7934" max="8183" width="9" style="5" customWidth="1"/>
    <col min="8184" max="8184" width="29.625" style="5" customWidth="1"/>
    <col min="8185" max="8185" width="12.75" style="5"/>
    <col min="8186" max="8186" width="29.75" style="5" customWidth="1"/>
    <col min="8187" max="8187" width="17" style="5" customWidth="1"/>
    <col min="8188" max="8188" width="37" style="5" customWidth="1"/>
    <col min="8189" max="8189" width="17.375" style="5" customWidth="1"/>
    <col min="8190" max="8439" width="9" style="5" customWidth="1"/>
    <col min="8440" max="8440" width="29.625" style="5" customWidth="1"/>
    <col min="8441" max="8441" width="12.75" style="5"/>
    <col min="8442" max="8442" width="29.75" style="5" customWidth="1"/>
    <col min="8443" max="8443" width="17" style="5" customWidth="1"/>
    <col min="8444" max="8444" width="37" style="5" customWidth="1"/>
    <col min="8445" max="8445" width="17.375" style="5" customWidth="1"/>
    <col min="8446" max="8695" width="9" style="5" customWidth="1"/>
    <col min="8696" max="8696" width="29.625" style="5" customWidth="1"/>
    <col min="8697" max="8697" width="12.75" style="5"/>
    <col min="8698" max="8698" width="29.75" style="5" customWidth="1"/>
    <col min="8699" max="8699" width="17" style="5" customWidth="1"/>
    <col min="8700" max="8700" width="37" style="5" customWidth="1"/>
    <col min="8701" max="8701" width="17.375" style="5" customWidth="1"/>
    <col min="8702" max="8951" width="9" style="5" customWidth="1"/>
    <col min="8952" max="8952" width="29.625" style="5" customWidth="1"/>
    <col min="8953" max="8953" width="12.75" style="5"/>
    <col min="8954" max="8954" width="29.75" style="5" customWidth="1"/>
    <col min="8955" max="8955" width="17" style="5" customWidth="1"/>
    <col min="8956" max="8956" width="37" style="5" customWidth="1"/>
    <col min="8957" max="8957" width="17.375" style="5" customWidth="1"/>
    <col min="8958" max="9207" width="9" style="5" customWidth="1"/>
    <col min="9208" max="9208" width="29.625" style="5" customWidth="1"/>
    <col min="9209" max="9209" width="12.75" style="5"/>
    <col min="9210" max="9210" width="29.75" style="5" customWidth="1"/>
    <col min="9211" max="9211" width="17" style="5" customWidth="1"/>
    <col min="9212" max="9212" width="37" style="5" customWidth="1"/>
    <col min="9213" max="9213" width="17.375" style="5" customWidth="1"/>
    <col min="9214" max="9463" width="9" style="5" customWidth="1"/>
    <col min="9464" max="9464" width="29.625" style="5" customWidth="1"/>
    <col min="9465" max="9465" width="12.75" style="5"/>
    <col min="9466" max="9466" width="29.75" style="5" customWidth="1"/>
    <col min="9467" max="9467" width="17" style="5" customWidth="1"/>
    <col min="9468" max="9468" width="37" style="5" customWidth="1"/>
    <col min="9469" max="9469" width="17.375" style="5" customWidth="1"/>
    <col min="9470" max="9719" width="9" style="5" customWidth="1"/>
    <col min="9720" max="9720" width="29.625" style="5" customWidth="1"/>
    <col min="9721" max="9721" width="12.75" style="5"/>
    <col min="9722" max="9722" width="29.75" style="5" customWidth="1"/>
    <col min="9723" max="9723" width="17" style="5" customWidth="1"/>
    <col min="9724" max="9724" width="37" style="5" customWidth="1"/>
    <col min="9725" max="9725" width="17.375" style="5" customWidth="1"/>
    <col min="9726" max="9975" width="9" style="5" customWidth="1"/>
    <col min="9976" max="9976" width="29.625" style="5" customWidth="1"/>
    <col min="9977" max="9977" width="12.75" style="5"/>
    <col min="9978" max="9978" width="29.75" style="5" customWidth="1"/>
    <col min="9979" max="9979" width="17" style="5" customWidth="1"/>
    <col min="9980" max="9980" width="37" style="5" customWidth="1"/>
    <col min="9981" max="9981" width="17.375" style="5" customWidth="1"/>
    <col min="9982" max="10231" width="9" style="5" customWidth="1"/>
    <col min="10232" max="10232" width="29.625" style="5" customWidth="1"/>
    <col min="10233" max="10233" width="12.75" style="5"/>
    <col min="10234" max="10234" width="29.75" style="5" customWidth="1"/>
    <col min="10235" max="10235" width="17" style="5" customWidth="1"/>
    <col min="10236" max="10236" width="37" style="5" customWidth="1"/>
    <col min="10237" max="10237" width="17.375" style="5" customWidth="1"/>
    <col min="10238" max="10487" width="9" style="5" customWidth="1"/>
    <col min="10488" max="10488" width="29.625" style="5" customWidth="1"/>
    <col min="10489" max="10489" width="12.75" style="5"/>
    <col min="10490" max="10490" width="29.75" style="5" customWidth="1"/>
    <col min="10491" max="10491" width="17" style="5" customWidth="1"/>
    <col min="10492" max="10492" width="37" style="5" customWidth="1"/>
    <col min="10493" max="10493" width="17.375" style="5" customWidth="1"/>
    <col min="10494" max="10743" width="9" style="5" customWidth="1"/>
    <col min="10744" max="10744" width="29.625" style="5" customWidth="1"/>
    <col min="10745" max="10745" width="12.75" style="5"/>
    <col min="10746" max="10746" width="29.75" style="5" customWidth="1"/>
    <col min="10747" max="10747" width="17" style="5" customWidth="1"/>
    <col min="10748" max="10748" width="37" style="5" customWidth="1"/>
    <col min="10749" max="10749" width="17.375" style="5" customWidth="1"/>
    <col min="10750" max="10999" width="9" style="5" customWidth="1"/>
    <col min="11000" max="11000" width="29.625" style="5" customWidth="1"/>
    <col min="11001" max="11001" width="12.75" style="5"/>
    <col min="11002" max="11002" width="29.75" style="5" customWidth="1"/>
    <col min="11003" max="11003" width="17" style="5" customWidth="1"/>
    <col min="11004" max="11004" width="37" style="5" customWidth="1"/>
    <col min="11005" max="11005" width="17.375" style="5" customWidth="1"/>
    <col min="11006" max="11255" width="9" style="5" customWidth="1"/>
    <col min="11256" max="11256" width="29.625" style="5" customWidth="1"/>
    <col min="11257" max="11257" width="12.75" style="5"/>
    <col min="11258" max="11258" width="29.75" style="5" customWidth="1"/>
    <col min="11259" max="11259" width="17" style="5" customWidth="1"/>
    <col min="11260" max="11260" width="37" style="5" customWidth="1"/>
    <col min="11261" max="11261" width="17.375" style="5" customWidth="1"/>
    <col min="11262" max="11511" width="9" style="5" customWidth="1"/>
    <col min="11512" max="11512" width="29.625" style="5" customWidth="1"/>
    <col min="11513" max="11513" width="12.75" style="5"/>
    <col min="11514" max="11514" width="29.75" style="5" customWidth="1"/>
    <col min="11515" max="11515" width="17" style="5" customWidth="1"/>
    <col min="11516" max="11516" width="37" style="5" customWidth="1"/>
    <col min="11517" max="11517" width="17.375" style="5" customWidth="1"/>
    <col min="11518" max="11767" width="9" style="5" customWidth="1"/>
    <col min="11768" max="11768" width="29.625" style="5" customWidth="1"/>
    <col min="11769" max="11769" width="12.75" style="5"/>
    <col min="11770" max="11770" width="29.75" style="5" customWidth="1"/>
    <col min="11771" max="11771" width="17" style="5" customWidth="1"/>
    <col min="11772" max="11772" width="37" style="5" customWidth="1"/>
    <col min="11773" max="11773" width="17.375" style="5" customWidth="1"/>
    <col min="11774" max="12023" width="9" style="5" customWidth="1"/>
    <col min="12024" max="12024" width="29.625" style="5" customWidth="1"/>
    <col min="12025" max="12025" width="12.75" style="5"/>
    <col min="12026" max="12026" width="29.75" style="5" customWidth="1"/>
    <col min="12027" max="12027" width="17" style="5" customWidth="1"/>
    <col min="12028" max="12028" width="37" style="5" customWidth="1"/>
    <col min="12029" max="12029" width="17.375" style="5" customWidth="1"/>
    <col min="12030" max="12279" width="9" style="5" customWidth="1"/>
    <col min="12280" max="12280" width="29.625" style="5" customWidth="1"/>
    <col min="12281" max="12281" width="12.75" style="5"/>
    <col min="12282" max="12282" width="29.75" style="5" customWidth="1"/>
    <col min="12283" max="12283" width="17" style="5" customWidth="1"/>
    <col min="12284" max="12284" width="37" style="5" customWidth="1"/>
    <col min="12285" max="12285" width="17.375" style="5" customWidth="1"/>
    <col min="12286" max="12535" width="9" style="5" customWidth="1"/>
    <col min="12536" max="12536" width="29.625" style="5" customWidth="1"/>
    <col min="12537" max="12537" width="12.75" style="5"/>
    <col min="12538" max="12538" width="29.75" style="5" customWidth="1"/>
    <col min="12539" max="12539" width="17" style="5" customWidth="1"/>
    <col min="12540" max="12540" width="37" style="5" customWidth="1"/>
    <col min="12541" max="12541" width="17.375" style="5" customWidth="1"/>
    <col min="12542" max="12791" width="9" style="5" customWidth="1"/>
    <col min="12792" max="12792" width="29.625" style="5" customWidth="1"/>
    <col min="12793" max="12793" width="12.75" style="5"/>
    <col min="12794" max="12794" width="29.75" style="5" customWidth="1"/>
    <col min="12795" max="12795" width="17" style="5" customWidth="1"/>
    <col min="12796" max="12796" width="37" style="5" customWidth="1"/>
    <col min="12797" max="12797" width="17.375" style="5" customWidth="1"/>
    <col min="12798" max="13047" width="9" style="5" customWidth="1"/>
    <col min="13048" max="13048" width="29.625" style="5" customWidth="1"/>
    <col min="13049" max="13049" width="12.75" style="5"/>
    <col min="13050" max="13050" width="29.75" style="5" customWidth="1"/>
    <col min="13051" max="13051" width="17" style="5" customWidth="1"/>
    <col min="13052" max="13052" width="37" style="5" customWidth="1"/>
    <col min="13053" max="13053" width="17.375" style="5" customWidth="1"/>
    <col min="13054" max="13303" width="9" style="5" customWidth="1"/>
    <col min="13304" max="13304" width="29.625" style="5" customWidth="1"/>
    <col min="13305" max="13305" width="12.75" style="5"/>
    <col min="13306" max="13306" width="29.75" style="5" customWidth="1"/>
    <col min="13307" max="13307" width="17" style="5" customWidth="1"/>
    <col min="13308" max="13308" width="37" style="5" customWidth="1"/>
    <col min="13309" max="13309" width="17.375" style="5" customWidth="1"/>
    <col min="13310" max="13559" width="9" style="5" customWidth="1"/>
    <col min="13560" max="13560" width="29.625" style="5" customWidth="1"/>
    <col min="13561" max="13561" width="12.75" style="5"/>
    <col min="13562" max="13562" width="29.75" style="5" customWidth="1"/>
    <col min="13563" max="13563" width="17" style="5" customWidth="1"/>
    <col min="13564" max="13564" width="37" style="5" customWidth="1"/>
    <col min="13565" max="13565" width="17.375" style="5" customWidth="1"/>
    <col min="13566" max="13815" width="9" style="5" customWidth="1"/>
    <col min="13816" max="13816" width="29.625" style="5" customWidth="1"/>
    <col min="13817" max="13817" width="12.75" style="5"/>
    <col min="13818" max="13818" width="29.75" style="5" customWidth="1"/>
    <col min="13819" max="13819" width="17" style="5" customWidth="1"/>
    <col min="13820" max="13820" width="37" style="5" customWidth="1"/>
    <col min="13821" max="13821" width="17.375" style="5" customWidth="1"/>
    <col min="13822" max="14071" width="9" style="5" customWidth="1"/>
    <col min="14072" max="14072" width="29.625" style="5" customWidth="1"/>
    <col min="14073" max="14073" width="12.75" style="5"/>
    <col min="14074" max="14074" width="29.75" style="5" customWidth="1"/>
    <col min="14075" max="14075" width="17" style="5" customWidth="1"/>
    <col min="14076" max="14076" width="37" style="5" customWidth="1"/>
    <col min="14077" max="14077" width="17.375" style="5" customWidth="1"/>
    <col min="14078" max="14327" width="9" style="5" customWidth="1"/>
    <col min="14328" max="14328" width="29.625" style="5" customWidth="1"/>
    <col min="14329" max="14329" width="12.75" style="5"/>
    <col min="14330" max="14330" width="29.75" style="5" customWidth="1"/>
    <col min="14331" max="14331" width="17" style="5" customWidth="1"/>
    <col min="14332" max="14332" width="37" style="5" customWidth="1"/>
    <col min="14333" max="14333" width="17.375" style="5" customWidth="1"/>
    <col min="14334" max="14583" width="9" style="5" customWidth="1"/>
    <col min="14584" max="14584" width="29.625" style="5" customWidth="1"/>
    <col min="14585" max="14585" width="12.75" style="5"/>
    <col min="14586" max="14586" width="29.75" style="5" customWidth="1"/>
    <col min="14587" max="14587" width="17" style="5" customWidth="1"/>
    <col min="14588" max="14588" width="37" style="5" customWidth="1"/>
    <col min="14589" max="14589" width="17.375" style="5" customWidth="1"/>
    <col min="14590" max="14839" width="9" style="5" customWidth="1"/>
    <col min="14840" max="14840" width="29.625" style="5" customWidth="1"/>
    <col min="14841" max="14841" width="12.75" style="5"/>
    <col min="14842" max="14842" width="29.75" style="5" customWidth="1"/>
    <col min="14843" max="14843" width="17" style="5" customWidth="1"/>
    <col min="14844" max="14844" width="37" style="5" customWidth="1"/>
    <col min="14845" max="14845" width="17.375" style="5" customWidth="1"/>
    <col min="14846" max="15095" width="9" style="5" customWidth="1"/>
    <col min="15096" max="15096" width="29.625" style="5" customWidth="1"/>
    <col min="15097" max="15097" width="12.75" style="5"/>
    <col min="15098" max="15098" width="29.75" style="5" customWidth="1"/>
    <col min="15099" max="15099" width="17" style="5" customWidth="1"/>
    <col min="15100" max="15100" width="37" style="5" customWidth="1"/>
    <col min="15101" max="15101" width="17.375" style="5" customWidth="1"/>
    <col min="15102" max="15351" width="9" style="5" customWidth="1"/>
    <col min="15352" max="15352" width="29.625" style="5" customWidth="1"/>
    <col min="15353" max="15353" width="12.75" style="5"/>
    <col min="15354" max="15354" width="29.75" style="5" customWidth="1"/>
    <col min="15355" max="15355" width="17" style="5" customWidth="1"/>
    <col min="15356" max="15356" width="37" style="5" customWidth="1"/>
    <col min="15357" max="15357" width="17.375" style="5" customWidth="1"/>
    <col min="15358" max="15607" width="9" style="5" customWidth="1"/>
    <col min="15608" max="15608" width="29.625" style="5" customWidth="1"/>
    <col min="15609" max="15609" width="12.75" style="5"/>
    <col min="15610" max="15610" width="29.75" style="5" customWidth="1"/>
    <col min="15611" max="15611" width="17" style="5" customWidth="1"/>
    <col min="15612" max="15612" width="37" style="5" customWidth="1"/>
    <col min="15613" max="15613" width="17.375" style="5" customWidth="1"/>
    <col min="15614" max="15863" width="9" style="5" customWidth="1"/>
    <col min="15864" max="15864" width="29.625" style="5" customWidth="1"/>
    <col min="15865" max="15865" width="12.75" style="5"/>
    <col min="15866" max="15866" width="29.75" style="5" customWidth="1"/>
    <col min="15867" max="15867" width="17" style="5" customWidth="1"/>
    <col min="15868" max="15868" width="37" style="5" customWidth="1"/>
    <col min="15869" max="15869" width="17.375" style="5" customWidth="1"/>
    <col min="15870" max="16119" width="9" style="5" customWidth="1"/>
    <col min="16120" max="16120" width="29.625" style="5" customWidth="1"/>
    <col min="16121" max="16121" width="12.75" style="5"/>
    <col min="16122" max="16122" width="29.75" style="5" customWidth="1"/>
    <col min="16123" max="16123" width="17" style="5" customWidth="1"/>
    <col min="16124" max="16124" width="37" style="5" customWidth="1"/>
    <col min="16125" max="16125" width="17.375" style="5" customWidth="1"/>
    <col min="16126" max="16375" width="9" style="5" customWidth="1"/>
    <col min="16376" max="16376" width="29.625" style="5" customWidth="1"/>
    <col min="16377" max="16384" width="12.75" style="5"/>
  </cols>
  <sheetData>
    <row r="1" s="1" customFormat="1" ht="18.75" spans="1:4">
      <c r="A1" s="7" t="s">
        <v>609</v>
      </c>
      <c r="B1" s="7"/>
      <c r="C1" s="8"/>
      <c r="D1" s="8"/>
    </row>
    <row r="2" s="2" customFormat="1" ht="27" spans="1:15">
      <c r="A2" s="9" t="s">
        <v>610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3" customFormat="1" ht="14.25" spans="1:15">
      <c r="A3" s="10"/>
      <c r="B3" s="11"/>
      <c r="C3" s="12"/>
      <c r="O3" s="47" t="s">
        <v>2</v>
      </c>
    </row>
    <row r="4" s="4" customFormat="1" ht="30" customHeight="1" spans="1:15">
      <c r="A4" s="13" t="s">
        <v>3</v>
      </c>
      <c r="B4" s="14" t="s">
        <v>4</v>
      </c>
      <c r="C4" s="14" t="s">
        <v>5</v>
      </c>
      <c r="D4" s="15" t="s">
        <v>6</v>
      </c>
      <c r="E4" s="13" t="s">
        <v>7</v>
      </c>
      <c r="F4" s="14" t="s">
        <v>4</v>
      </c>
      <c r="G4" s="16" t="s">
        <v>5</v>
      </c>
      <c r="H4" s="17"/>
      <c r="I4" s="17"/>
      <c r="J4" s="17"/>
      <c r="K4" s="17"/>
      <c r="L4" s="17"/>
      <c r="M4" s="17"/>
      <c r="N4" s="48"/>
      <c r="O4" s="49" t="s">
        <v>6</v>
      </c>
    </row>
    <row r="5" s="4" customFormat="1" ht="40.5" customHeight="1" spans="1:15">
      <c r="A5" s="13"/>
      <c r="B5" s="14"/>
      <c r="C5" s="14"/>
      <c r="D5" s="15"/>
      <c r="E5" s="13"/>
      <c r="F5" s="14"/>
      <c r="G5" s="18"/>
      <c r="H5" s="19"/>
      <c r="I5" s="19"/>
      <c r="J5" s="19"/>
      <c r="K5" s="19"/>
      <c r="L5" s="19"/>
      <c r="M5" s="19"/>
      <c r="N5" s="50"/>
      <c r="O5" s="49"/>
    </row>
    <row r="6" s="3" customFormat="1" ht="18.75" spans="1:15">
      <c r="A6" s="20" t="s">
        <v>13</v>
      </c>
      <c r="B6" s="21">
        <f>B7+B19</f>
        <v>1441</v>
      </c>
      <c r="C6" s="21">
        <f>C7+C20</f>
        <v>0</v>
      </c>
      <c r="D6" s="21">
        <f>D7+D19</f>
        <v>1441</v>
      </c>
      <c r="E6" s="22" t="s">
        <v>13</v>
      </c>
      <c r="F6" s="23">
        <f>F7+F19</f>
        <v>1441</v>
      </c>
      <c r="G6" s="23">
        <f t="shared" ref="G6:O6" si="0">G7+G19</f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1441</v>
      </c>
    </row>
    <row r="7" s="3" customFormat="1" ht="24" customHeight="1" spans="1:15">
      <c r="A7" s="24" t="s">
        <v>14</v>
      </c>
      <c r="B7" s="25">
        <f>SUM(B8:B10)</f>
        <v>1000</v>
      </c>
      <c r="C7" s="25"/>
      <c r="D7" s="25">
        <f t="shared" ref="D7:D21" si="1">B7+C7</f>
        <v>1000</v>
      </c>
      <c r="E7" s="26" t="s">
        <v>15</v>
      </c>
      <c r="F7" s="27">
        <f>F8+F11+F15+F17</f>
        <v>1041</v>
      </c>
      <c r="G7" s="27"/>
      <c r="H7" s="27"/>
      <c r="I7" s="27"/>
      <c r="J7" s="27"/>
      <c r="K7" s="27"/>
      <c r="L7" s="27"/>
      <c r="M7" s="27"/>
      <c r="N7" s="27"/>
      <c r="O7" s="27">
        <f>F7+G7</f>
        <v>1041</v>
      </c>
    </row>
    <row r="8" s="3" customFormat="1" ht="24" customHeight="1" spans="1:15">
      <c r="A8" s="28" t="s">
        <v>123</v>
      </c>
      <c r="B8" s="29">
        <v>1000</v>
      </c>
      <c r="C8" s="29"/>
      <c r="D8" s="29">
        <f t="shared" si="1"/>
        <v>1000</v>
      </c>
      <c r="E8" s="30" t="s">
        <v>124</v>
      </c>
      <c r="F8" s="31"/>
      <c r="G8" s="31"/>
      <c r="H8" s="31"/>
      <c r="I8" s="31"/>
      <c r="J8" s="31"/>
      <c r="K8" s="31"/>
      <c r="L8" s="31"/>
      <c r="M8" s="31"/>
      <c r="N8" s="31"/>
      <c r="O8" s="31">
        <f t="shared" ref="O8:O21" si="2">F8+G8</f>
        <v>0</v>
      </c>
    </row>
    <row r="9" s="3" customFormat="1" ht="24" customHeight="1" spans="1:15">
      <c r="A9" s="28" t="s">
        <v>125</v>
      </c>
      <c r="B9" s="29"/>
      <c r="C9" s="29"/>
      <c r="D9" s="29">
        <f t="shared" si="1"/>
        <v>0</v>
      </c>
      <c r="E9" s="30" t="s">
        <v>126</v>
      </c>
      <c r="F9" s="31"/>
      <c r="G9" s="31"/>
      <c r="H9" s="31"/>
      <c r="I9" s="31"/>
      <c r="J9" s="31"/>
      <c r="K9" s="31"/>
      <c r="L9" s="31"/>
      <c r="M9" s="31"/>
      <c r="N9" s="31"/>
      <c r="O9" s="31">
        <f t="shared" si="2"/>
        <v>0</v>
      </c>
    </row>
    <row r="10" s="3" customFormat="1" ht="24" customHeight="1" spans="1:15">
      <c r="A10" s="28" t="s">
        <v>127</v>
      </c>
      <c r="B10" s="29"/>
      <c r="C10" s="29"/>
      <c r="D10" s="29">
        <f t="shared" si="1"/>
        <v>0</v>
      </c>
      <c r="E10" s="30" t="s">
        <v>128</v>
      </c>
      <c r="F10" s="31"/>
      <c r="G10" s="31"/>
      <c r="H10" s="31"/>
      <c r="I10" s="31"/>
      <c r="J10" s="31"/>
      <c r="K10" s="31"/>
      <c r="L10" s="31"/>
      <c r="M10" s="31"/>
      <c r="N10" s="31"/>
      <c r="O10" s="31">
        <f t="shared" si="2"/>
        <v>0</v>
      </c>
    </row>
    <row r="11" s="3" customFormat="1" ht="24" customHeight="1" spans="1:15">
      <c r="A11" s="32" t="s">
        <v>129</v>
      </c>
      <c r="B11" s="33"/>
      <c r="C11" s="33"/>
      <c r="D11" s="33">
        <f t="shared" si="1"/>
        <v>0</v>
      </c>
      <c r="E11" s="30" t="s">
        <v>130</v>
      </c>
      <c r="F11" s="31"/>
      <c r="G11" s="31"/>
      <c r="H11" s="31"/>
      <c r="I11" s="31"/>
      <c r="J11" s="31"/>
      <c r="K11" s="31"/>
      <c r="L11" s="31"/>
      <c r="M11" s="31"/>
      <c r="N11" s="31"/>
      <c r="O11" s="31">
        <f t="shared" si="2"/>
        <v>0</v>
      </c>
    </row>
    <row r="12" s="3" customFormat="1" ht="24" customHeight="1" spans="1:15">
      <c r="A12" s="34"/>
      <c r="B12" s="35"/>
      <c r="C12" s="35"/>
      <c r="D12" s="35">
        <f t="shared" si="1"/>
        <v>0</v>
      </c>
      <c r="E12" s="30" t="s">
        <v>131</v>
      </c>
      <c r="F12" s="31"/>
      <c r="G12" s="31"/>
      <c r="H12" s="31"/>
      <c r="I12" s="31"/>
      <c r="J12" s="31"/>
      <c r="K12" s="31"/>
      <c r="L12" s="31"/>
      <c r="M12" s="31"/>
      <c r="N12" s="31"/>
      <c r="O12" s="31">
        <f t="shared" si="2"/>
        <v>0</v>
      </c>
    </row>
    <row r="13" s="3" customFormat="1" ht="24" customHeight="1" spans="1:15">
      <c r="A13" s="36"/>
      <c r="B13" s="37"/>
      <c r="C13" s="37"/>
      <c r="D13" s="37">
        <f t="shared" si="1"/>
        <v>0</v>
      </c>
      <c r="E13" s="30" t="s">
        <v>132</v>
      </c>
      <c r="F13" s="31"/>
      <c r="G13" s="31"/>
      <c r="H13" s="31"/>
      <c r="I13" s="31"/>
      <c r="J13" s="31"/>
      <c r="K13" s="31"/>
      <c r="L13" s="31"/>
      <c r="M13" s="31"/>
      <c r="N13" s="31"/>
      <c r="O13" s="31">
        <f t="shared" si="2"/>
        <v>0</v>
      </c>
    </row>
    <row r="14" s="3" customFormat="1" ht="24" customHeight="1" spans="1:15">
      <c r="A14" s="36"/>
      <c r="B14" s="37"/>
      <c r="C14" s="37"/>
      <c r="D14" s="37">
        <f t="shared" si="1"/>
        <v>0</v>
      </c>
      <c r="E14" s="30" t="s">
        <v>133</v>
      </c>
      <c r="F14" s="31"/>
      <c r="G14" s="31"/>
      <c r="H14" s="31"/>
      <c r="I14" s="31"/>
      <c r="J14" s="31"/>
      <c r="K14" s="31"/>
      <c r="L14" s="31"/>
      <c r="M14" s="31"/>
      <c r="N14" s="31"/>
      <c r="O14" s="31">
        <f t="shared" si="2"/>
        <v>0</v>
      </c>
    </row>
    <row r="15" ht="24" customHeight="1" spans="1:15">
      <c r="A15" s="38"/>
      <c r="B15" s="35"/>
      <c r="C15" s="35"/>
      <c r="D15" s="35">
        <f t="shared" si="1"/>
        <v>0</v>
      </c>
      <c r="E15" s="30" t="s">
        <v>134</v>
      </c>
      <c r="F15" s="31"/>
      <c r="G15" s="31"/>
      <c r="H15" s="31"/>
      <c r="I15" s="31"/>
      <c r="J15" s="31"/>
      <c r="K15" s="31"/>
      <c r="L15" s="31"/>
      <c r="M15" s="31"/>
      <c r="N15" s="31"/>
      <c r="O15" s="31">
        <f t="shared" si="2"/>
        <v>0</v>
      </c>
    </row>
    <row r="16" ht="24" customHeight="1" spans="1:15">
      <c r="A16" s="38"/>
      <c r="B16" s="35"/>
      <c r="C16" s="35"/>
      <c r="D16" s="35">
        <f t="shared" si="1"/>
        <v>0</v>
      </c>
      <c r="E16" s="30" t="s">
        <v>135</v>
      </c>
      <c r="F16" s="31"/>
      <c r="G16" s="31"/>
      <c r="H16" s="31"/>
      <c r="I16" s="31"/>
      <c r="J16" s="31"/>
      <c r="K16" s="31"/>
      <c r="L16" s="31"/>
      <c r="M16" s="31"/>
      <c r="N16" s="31"/>
      <c r="O16" s="31">
        <f t="shared" si="2"/>
        <v>0</v>
      </c>
    </row>
    <row r="17" ht="24" customHeight="1" spans="1:15">
      <c r="A17" s="38"/>
      <c r="B17" s="35"/>
      <c r="C17" s="35"/>
      <c r="D17" s="35">
        <f t="shared" si="1"/>
        <v>0</v>
      </c>
      <c r="E17" s="30" t="s">
        <v>136</v>
      </c>
      <c r="F17" s="27">
        <f>SUM(F18)</f>
        <v>1041</v>
      </c>
      <c r="G17" s="27"/>
      <c r="H17" s="27"/>
      <c r="I17" s="27"/>
      <c r="J17" s="27"/>
      <c r="K17" s="27"/>
      <c r="L17" s="27"/>
      <c r="M17" s="27"/>
      <c r="N17" s="27"/>
      <c r="O17" s="27">
        <f t="shared" si="2"/>
        <v>1041</v>
      </c>
    </row>
    <row r="18" ht="24" customHeight="1" spans="1:15">
      <c r="A18" s="38"/>
      <c r="B18" s="35"/>
      <c r="C18" s="35"/>
      <c r="D18" s="35">
        <f t="shared" si="1"/>
        <v>0</v>
      </c>
      <c r="E18" s="39" t="s">
        <v>137</v>
      </c>
      <c r="F18" s="31">
        <f>600+441</f>
        <v>1041</v>
      </c>
      <c r="G18" s="31"/>
      <c r="H18" s="31"/>
      <c r="I18" s="31"/>
      <c r="J18" s="31"/>
      <c r="K18" s="31"/>
      <c r="L18" s="31"/>
      <c r="M18" s="31"/>
      <c r="N18" s="31"/>
      <c r="O18" s="31">
        <f t="shared" si="2"/>
        <v>1041</v>
      </c>
    </row>
    <row r="19" ht="24" customHeight="1" spans="1:15">
      <c r="A19" s="24" t="s">
        <v>71</v>
      </c>
      <c r="B19" s="25">
        <v>441</v>
      </c>
      <c r="C19" s="25"/>
      <c r="D19" s="25">
        <f t="shared" si="1"/>
        <v>441</v>
      </c>
      <c r="E19" s="26" t="s">
        <v>72</v>
      </c>
      <c r="F19" s="23">
        <f>+F20+F21</f>
        <v>400</v>
      </c>
      <c r="G19" s="23"/>
      <c r="H19" s="23"/>
      <c r="I19" s="23"/>
      <c r="J19" s="23"/>
      <c r="K19" s="23"/>
      <c r="L19" s="23"/>
      <c r="M19" s="23"/>
      <c r="N19" s="23"/>
      <c r="O19" s="23">
        <f t="shared" si="2"/>
        <v>400</v>
      </c>
    </row>
    <row r="20" ht="24" customHeight="1" spans="1:15">
      <c r="A20" s="40" t="s">
        <v>138</v>
      </c>
      <c r="B20" s="41">
        <v>441</v>
      </c>
      <c r="C20" s="41"/>
      <c r="D20" s="41">
        <f t="shared" si="1"/>
        <v>441</v>
      </c>
      <c r="E20" s="42" t="s">
        <v>139</v>
      </c>
      <c r="F20" s="43">
        <v>400</v>
      </c>
      <c r="G20" s="43"/>
      <c r="H20" s="43"/>
      <c r="I20" s="43"/>
      <c r="J20" s="43"/>
      <c r="K20" s="43"/>
      <c r="L20" s="43"/>
      <c r="M20" s="43"/>
      <c r="N20" s="43"/>
      <c r="O20" s="43">
        <f t="shared" si="2"/>
        <v>400</v>
      </c>
    </row>
    <row r="21" ht="24" customHeight="1" spans="1:15">
      <c r="A21" s="44"/>
      <c r="B21" s="45"/>
      <c r="C21" s="45"/>
      <c r="D21" s="45">
        <f t="shared" si="1"/>
        <v>0</v>
      </c>
      <c r="E21" s="42" t="s">
        <v>87</v>
      </c>
      <c r="F21" s="46"/>
      <c r="G21" s="46"/>
      <c r="H21" s="46"/>
      <c r="I21" s="46"/>
      <c r="J21" s="46"/>
      <c r="K21" s="46"/>
      <c r="L21" s="46"/>
      <c r="M21" s="46"/>
      <c r="N21" s="46"/>
      <c r="O21" s="46">
        <f t="shared" si="2"/>
        <v>0</v>
      </c>
    </row>
  </sheetData>
  <mergeCells count="10">
    <mergeCell ref="A1:B1"/>
    <mergeCell ref="A2:O2"/>
    <mergeCell ref="A4:A5"/>
    <mergeCell ref="B4:B5"/>
    <mergeCell ref="C4:C5"/>
    <mergeCell ref="D4:D5"/>
    <mergeCell ref="E4:E5"/>
    <mergeCell ref="F4:F5"/>
    <mergeCell ref="O4:O5"/>
    <mergeCell ref="G4:N5"/>
  </mergeCells>
  <printOptions horizontalCentered="1"/>
  <pageMargins left="0.708661417322835" right="0.708661417322835" top="0.748031496062992" bottom="0.748031496062992" header="0.31496062992126" footer="0.31496062992126"/>
  <pageSetup paperSize="9" scale="86" fitToWidth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0" master="">
    <arrUserId title="区域1_4" rangeCreator="" othersAccessPermission="edit"/>
    <arrUserId title="区域1_3_1" rangeCreator="" othersAccessPermission="edit"/>
  </rangeList>
  <rangeList sheetStid="58" master=""/>
  <rangeList sheetStid="23" master=""/>
  <rangeList sheetStid="21" master="">
    <arrUserId title="区域1_4" rangeCreator="" othersAccessPermission="edit"/>
    <arrUserId title="区域1_3_1" rangeCreator="" othersAccessPermission="edit"/>
  </rangeList>
  <rangeList sheetStid="48" master=""/>
  <rangeList sheetStid="61" master=""/>
  <rangeList sheetStid="59" master=""/>
  <rangeList sheetStid="57" master=""/>
  <rangeList sheetStid="3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1-2023年全县一般公共预算收支预算调整表 </vt:lpstr>
      <vt:lpstr>2－2023年全县政府性基金预算收支预算调整表</vt:lpstr>
      <vt:lpstr>3－2023年全县国有资本经营预算收支预算调整表 </vt:lpstr>
      <vt:lpstr>4-2023年县级一般公共预算收支预算调整表 </vt:lpstr>
      <vt:lpstr>5-2023县级一般公共预算支出调整明细表</vt:lpstr>
      <vt:lpstr>6－2023年县级政府性基金预算收支预算调整表 </vt:lpstr>
      <vt:lpstr>Sheet1</vt:lpstr>
      <vt:lpstr>7-2023县级政府性基金预算支出调整明细表</vt:lpstr>
      <vt:lpstr>8-2023年县级国有资本经营预算收支预算调整表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温星星</cp:lastModifiedBy>
  <dcterms:created xsi:type="dcterms:W3CDTF">2006-09-16T00:00:00Z</dcterms:created>
  <cp:lastPrinted>2023-10-27T08:54:00Z</cp:lastPrinted>
  <dcterms:modified xsi:type="dcterms:W3CDTF">2023-11-27T06:29:54Z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5CC07ABEFCAE434D81D164256FC425B8_13</vt:lpwstr>
  </property>
  <property fmtid="{D5CDD505-2E9C-101B-9397-08002B2CF9AE}" pid="3" name="KSOProductBuildVer">
    <vt:lpwstr>2052-12.1.0.15712</vt:lpwstr>
  </property>
</Properties>
</file>