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20730" windowHeight="11760" firstSheet="14" activeTab="16"/>
  </bookViews>
  <sheets>
    <sheet name="2019年县本级一般公共预算收支决算表" sheetId="1" r:id="rId1"/>
    <sheet name="2019年县本级一般公共预算支出决算表" sheetId="23" r:id="rId2"/>
    <sheet name="2019年县本级一般公共预算基本支出决算表（分功能科目）" sheetId="17" r:id="rId3"/>
    <sheet name="2019年县本级一般公共预算基本支出决算表（分经济科目）" sheetId="35" r:id="rId4"/>
    <sheet name="2019年县本级一般公共预算转移性收支决算表" sheetId="5" r:id="rId5"/>
    <sheet name="2019年县本级一般公共预算转移性收支表（按乡镇分）" sheetId="6" r:id="rId6"/>
    <sheet name="2019年县本级一般公共预算转移支付支出表（按项目分）" sheetId="33" r:id="rId7"/>
    <sheet name="2019年县本级政府性基金预算收支决算表" sheetId="10" r:id="rId8"/>
    <sheet name="2019年县本级政府性基金预算支出决算表" sheetId="24" r:id="rId9"/>
    <sheet name="2019年县本级政府性基金预算转移性收支决算表" sheetId="12" r:id="rId10"/>
    <sheet name="2019年县本级国有资本经营预算收支决算表" sheetId="14" r:id="rId11"/>
    <sheet name="2019年县本级国有资本经营预算转移性收支决算表" sheetId="37" r:id="rId12"/>
    <sheet name="2019年县本级社会保险基金预算收支决算表" sheetId="15" r:id="rId13"/>
    <sheet name="丰都县2019年地方政府债务限额及余额决算情况表" sheetId="32" r:id="rId14"/>
    <sheet name="丰都县2019年地方政府债券使用情况表" sheetId="31" r:id="rId15"/>
    <sheet name="丰都县2019年地方政府债券相关情况表" sheetId="30" r:id="rId16"/>
    <sheet name="2019年县本级“三公”经费决算汇总情况" sheetId="16" r:id="rId17"/>
  </sheets>
  <definedNames>
    <definedName name="_xlnm._FilterDatabase" localSheetId="2" hidden="1">'2019年县本级一般公共预算基本支出决算表（分功能科目）'!$A$7:$C$230</definedName>
    <definedName name="_xlnm._FilterDatabase" localSheetId="3" hidden="1">'2019年县本级一般公共预算基本支出决算表（分经济科目）'!#REF!</definedName>
    <definedName name="_xlnm._FilterDatabase" localSheetId="1" hidden="1">'2019年县本级一般公共预算支出决算表'!$A$6:$I$423</definedName>
    <definedName name="_xlnm._FilterDatabase" localSheetId="6" hidden="1">'2019年县本级一般公共预算转移支付支出表（按项目分）'!$A$5:$A$32</definedName>
    <definedName name="_xlnm._FilterDatabase" localSheetId="8" hidden="1">'2019年县本级政府性基金预算支出决算表'!$A$5:$D$49</definedName>
    <definedName name="fa" localSheetId="3">#REF!</definedName>
    <definedName name="fa" localSheetId="6">#REF!</definedName>
    <definedName name="fa" localSheetId="9">#REF!</definedName>
    <definedName name="fa">#REF!</definedName>
    <definedName name="_xlnm.Print_Area" localSheetId="10">'2019年县本级国有资本经营预算收支决算表'!$A$1:$V$23</definedName>
    <definedName name="_xlnm.Print_Area" localSheetId="11">'2019年县本级国有资本经营预算转移性收支决算表'!$A$1:$D$18</definedName>
    <definedName name="_xlnm.Print_Area" localSheetId="12">'2019年县本级社会保险基金预算收支决算表'!$A$1:$I$17</definedName>
    <definedName name="_xlnm.Print_Area" localSheetId="2">'2019年县本级一般公共预算基本支出决算表（分功能科目）'!$A$6:$C$230</definedName>
    <definedName name="_xlnm.Print_Area" localSheetId="3">'2019年县本级一般公共预算基本支出决算表（分经济科目）'!$A$5:$C$59</definedName>
    <definedName name="_xlnm.Print_Area" localSheetId="0">'2019年县本级一般公共预算收支决算表'!$A$5:$V$44</definedName>
    <definedName name="_xlnm.Print_Area" localSheetId="1">'2019年县本级一般公共预算支出决算表'!$A$5:$C$423</definedName>
    <definedName name="_xlnm.Print_Area" localSheetId="5">'2019年县本级一般公共预算转移性收支表（按乡镇分）'!$A$1:$H$39</definedName>
    <definedName name="_xlnm.Print_Area" localSheetId="4">'2019年县本级一般公共预算转移性收支决算表'!$A$5:$D$57</definedName>
    <definedName name="_xlnm.Print_Area" localSheetId="6">'2019年县本级一般公共预算转移支付支出表（按项目分）'!$A$1:$D$41</definedName>
    <definedName name="_xlnm.Print_Area" localSheetId="7">'2019年县本级政府性基金预算收支决算表'!$A$1:$V$27</definedName>
    <definedName name="_xlnm.Print_Area" localSheetId="8">'2019年县本级政府性基金预算支出决算表'!$A$5:$C$49</definedName>
    <definedName name="_xlnm.Print_Titles" localSheetId="2">'2019年县本级一般公共预算基本支出决算表（分功能科目）'!$1:$5</definedName>
    <definedName name="_xlnm.Print_Titles" localSheetId="3">'2019年县本级一般公共预算基本支出决算表（分经济科目）'!$1:$4</definedName>
    <definedName name="_xlnm.Print_Titles" localSheetId="0">'2019年县本级一般公共预算收支决算表'!$1:$4</definedName>
    <definedName name="_xlnm.Print_Titles" localSheetId="1">'2019年县本级一般公共预算支出决算表'!$1:$4</definedName>
    <definedName name="_xlnm.Print_Titles" localSheetId="4">'2019年县本级一般公共预算转移性收支决算表'!$1:$4</definedName>
    <definedName name="_xlnm.Print_Titles" localSheetId="8">'2019年县本级政府性基金预算支出决算表'!$1:$4</definedName>
    <definedName name="地区名称" localSheetId="10">#REF!</definedName>
    <definedName name="地区名称" localSheetId="12">#REF!</definedName>
    <definedName name="地区名称" localSheetId="3">#REF!</definedName>
    <definedName name="地区名称" localSheetId="0">#REF!</definedName>
    <definedName name="地区名称" localSheetId="1">#REF!</definedName>
    <definedName name="地区名称" localSheetId="5">#REF!</definedName>
    <definedName name="地区名称" localSheetId="4">#REF!</definedName>
    <definedName name="地区名称" localSheetId="6">#REF!</definedName>
    <definedName name="地区名称" localSheetId="7">#REF!</definedName>
    <definedName name="地区名称" localSheetId="9">#REF!</definedName>
    <definedName name="地区名称">#REF!</definedName>
    <definedName name="目录" localSheetId="3">#REF!</definedName>
    <definedName name="目录">#REF!</definedName>
  </definedNames>
  <calcPr calcId="144525"/>
</workbook>
</file>

<file path=xl/calcChain.xml><?xml version="1.0" encoding="utf-8"?>
<calcChain xmlns="http://schemas.openxmlformats.org/spreadsheetml/2006/main">
  <c r="H6" i="16" l="1"/>
  <c r="G6" i="16"/>
  <c r="G7" i="16"/>
  <c r="H7" i="16" s="1"/>
  <c r="G8" i="16"/>
  <c r="G9" i="16"/>
  <c r="H9" i="16" s="1"/>
  <c r="G10" i="16"/>
  <c r="H10" i="16" s="1"/>
  <c r="G5" i="16"/>
  <c r="H5" i="16" s="1"/>
  <c r="U18" i="14"/>
  <c r="U17" i="14"/>
  <c r="U6" i="14"/>
  <c r="J7" i="14"/>
  <c r="J10" i="14"/>
  <c r="J6" i="14"/>
  <c r="P19" i="14"/>
  <c r="P5" i="14" s="1"/>
  <c r="E7" i="14"/>
  <c r="E6" i="14" s="1"/>
  <c r="E5" i="14" s="1"/>
  <c r="D6" i="14"/>
  <c r="D5" i="14" s="1"/>
  <c r="Q19" i="14"/>
  <c r="Q5" i="14"/>
  <c r="F7" i="14"/>
  <c r="F6" i="14"/>
  <c r="F5" i="14" s="1"/>
  <c r="U7" i="10"/>
  <c r="U8" i="10"/>
  <c r="U10" i="10"/>
  <c r="U11" i="10"/>
  <c r="U15" i="10"/>
  <c r="U16" i="10"/>
  <c r="U17" i="10"/>
  <c r="U6" i="10"/>
  <c r="J11" i="10"/>
  <c r="J12" i="10"/>
  <c r="J13" i="10"/>
  <c r="J17" i="10"/>
  <c r="P10" i="10"/>
  <c r="P15" i="10"/>
  <c r="P26" i="1"/>
  <c r="P7" i="1"/>
  <c r="P20" i="10" l="1"/>
  <c r="P6" i="10"/>
  <c r="Q20" i="10"/>
  <c r="N20" i="10"/>
  <c r="Q6" i="10"/>
  <c r="E6" i="10"/>
  <c r="E20" i="10"/>
  <c r="F6" i="10"/>
  <c r="F20" i="10"/>
  <c r="D7" i="33"/>
  <c r="C7" i="33"/>
  <c r="B7" i="33"/>
  <c r="B6" i="33" s="1"/>
  <c r="B37" i="6"/>
  <c r="B8" i="6"/>
  <c r="U10" i="1"/>
  <c r="U11" i="1"/>
  <c r="U12" i="1"/>
  <c r="U13" i="1"/>
  <c r="U14" i="1"/>
  <c r="U15" i="1"/>
  <c r="U16" i="1"/>
  <c r="U18" i="1"/>
  <c r="U19" i="1"/>
  <c r="U20" i="1"/>
  <c r="U21" i="1"/>
  <c r="U22" i="1"/>
  <c r="U24" i="1"/>
  <c r="U25" i="1"/>
  <c r="U26" i="1"/>
  <c r="U29" i="1"/>
  <c r="U30" i="1"/>
  <c r="J8" i="1"/>
  <c r="J9" i="1"/>
  <c r="J10" i="1"/>
  <c r="J11" i="1"/>
  <c r="J12" i="1"/>
  <c r="J13" i="1"/>
  <c r="J14" i="1"/>
  <c r="J15" i="1"/>
  <c r="J16" i="1"/>
  <c r="J17" i="1"/>
  <c r="J18" i="1"/>
  <c r="J19" i="1"/>
  <c r="J20" i="1"/>
  <c r="J23" i="1"/>
  <c r="J24" i="1"/>
  <c r="J25" i="1"/>
  <c r="J26" i="1"/>
  <c r="J27" i="1"/>
  <c r="J28" i="1"/>
  <c r="J29" i="1"/>
  <c r="E31" i="1"/>
  <c r="P17" i="1"/>
  <c r="U17" i="1" s="1"/>
  <c r="Q17" i="1"/>
  <c r="Q11" i="1"/>
  <c r="P31" i="1"/>
  <c r="P6" i="1"/>
  <c r="U7" i="1"/>
  <c r="Q31" i="1"/>
  <c r="F31" i="1"/>
  <c r="C7" i="1"/>
  <c r="E7" i="1"/>
  <c r="F7" i="1"/>
  <c r="G7" i="1"/>
  <c r="J7" i="1" s="1"/>
  <c r="B7" i="1"/>
  <c r="F22" i="1"/>
  <c r="P5" i="10" l="1"/>
  <c r="Q5" i="10"/>
  <c r="F5" i="10"/>
  <c r="E5" i="10"/>
  <c r="B7" i="6"/>
  <c r="Q6" i="1"/>
  <c r="Q5" i="1" s="1"/>
  <c r="P5" i="1"/>
  <c r="F6" i="1"/>
  <c r="F5" i="1" s="1"/>
  <c r="E22" i="1" l="1"/>
  <c r="E6" i="1" s="1"/>
  <c r="E5" i="1" s="1"/>
  <c r="E6" i="16" l="1"/>
  <c r="F6" i="16" s="1"/>
  <c r="E8" i="16"/>
  <c r="F8" i="16" s="1"/>
  <c r="E9" i="16"/>
  <c r="F9" i="16" s="1"/>
  <c r="E10" i="16"/>
  <c r="F10" i="16" s="1"/>
  <c r="E7" i="16"/>
  <c r="F7" i="16" s="1"/>
  <c r="D5" i="16" l="1"/>
  <c r="E5" i="16" s="1"/>
  <c r="F5" i="16" s="1"/>
  <c r="B6" i="37"/>
  <c r="G31" i="1" l="1"/>
  <c r="C7" i="14" l="1"/>
  <c r="D10" i="33" l="1"/>
  <c r="D6" i="33" s="1"/>
  <c r="C10" i="33"/>
  <c r="C6" i="33" s="1"/>
  <c r="E39" i="32" l="1"/>
  <c r="B39" i="32"/>
  <c r="G6" i="15" l="1"/>
  <c r="G11" i="15"/>
  <c r="G7" i="15"/>
  <c r="C6" i="15"/>
  <c r="C7" i="15"/>
  <c r="C11" i="15"/>
  <c r="H15" i="15" l="1"/>
  <c r="H14" i="15"/>
  <c r="H13" i="15"/>
  <c r="H12" i="15"/>
  <c r="H11" i="15"/>
  <c r="H10" i="15"/>
  <c r="H9" i="15"/>
  <c r="H8" i="15"/>
  <c r="H7" i="15"/>
  <c r="H6" i="15"/>
  <c r="D15" i="15"/>
  <c r="D14" i="15"/>
  <c r="D13" i="15"/>
  <c r="D12" i="15"/>
  <c r="D10" i="15"/>
  <c r="D9" i="15"/>
  <c r="D8" i="15"/>
  <c r="F11" i="15"/>
  <c r="F7" i="15"/>
  <c r="B11" i="15"/>
  <c r="D11" i="15" s="1"/>
  <c r="F6" i="15" l="1"/>
  <c r="O13" i="15" l="1"/>
  <c r="O12" i="15"/>
  <c r="O11" i="15"/>
  <c r="O10" i="15"/>
  <c r="O9" i="15"/>
  <c r="O8" i="15"/>
  <c r="O7" i="15"/>
  <c r="B7" i="15"/>
  <c r="D7" i="15" s="1"/>
  <c r="S20" i="14"/>
  <c r="O20" i="14"/>
  <c r="N19" i="14"/>
  <c r="M19" i="14"/>
  <c r="B19" i="14"/>
  <c r="O18" i="14"/>
  <c r="M17" i="14"/>
  <c r="O16" i="14"/>
  <c r="M15" i="14"/>
  <c r="O14" i="14"/>
  <c r="O13" i="14"/>
  <c r="M12" i="14"/>
  <c r="O11" i="14"/>
  <c r="O10" i="14"/>
  <c r="H10" i="14"/>
  <c r="D10" i="14"/>
  <c r="O9" i="14"/>
  <c r="D9" i="14"/>
  <c r="O8" i="14"/>
  <c r="D8" i="14"/>
  <c r="M7" i="14"/>
  <c r="K7" i="14"/>
  <c r="V6" i="14"/>
  <c r="G6" i="14"/>
  <c r="K6" i="14" s="1"/>
  <c r="C6" i="14"/>
  <c r="B6" i="14"/>
  <c r="B5" i="14" s="1"/>
  <c r="R5" i="14"/>
  <c r="G5" i="14"/>
  <c r="C5" i="14"/>
  <c r="D6" i="12"/>
  <c r="B6" i="12"/>
  <c r="B5" i="12" s="1"/>
  <c r="D5" i="12"/>
  <c r="D26" i="10"/>
  <c r="D25" i="10"/>
  <c r="O24" i="10"/>
  <c r="D24" i="10"/>
  <c r="M23" i="10"/>
  <c r="C23" i="10"/>
  <c r="C20" i="10" s="1"/>
  <c r="B23" i="10"/>
  <c r="B20" i="10" s="1"/>
  <c r="O22" i="10"/>
  <c r="D22" i="10"/>
  <c r="O21" i="10"/>
  <c r="D21" i="10"/>
  <c r="R20" i="10"/>
  <c r="M20" i="10"/>
  <c r="G20" i="10"/>
  <c r="O19" i="10"/>
  <c r="D19" i="10"/>
  <c r="O18" i="10"/>
  <c r="D18" i="10"/>
  <c r="S17" i="10"/>
  <c r="O17" i="10"/>
  <c r="K17" i="10"/>
  <c r="H17" i="10"/>
  <c r="D17" i="10"/>
  <c r="V16" i="10"/>
  <c r="S16" i="10"/>
  <c r="O16" i="10"/>
  <c r="D16" i="10"/>
  <c r="V15" i="10"/>
  <c r="S15" i="10"/>
  <c r="O15" i="10"/>
  <c r="D15" i="10"/>
  <c r="O14" i="10"/>
  <c r="D14" i="10"/>
  <c r="O13" i="10"/>
  <c r="K13" i="10"/>
  <c r="H13" i="10"/>
  <c r="D13" i="10"/>
  <c r="O12" i="10"/>
  <c r="K12" i="10"/>
  <c r="H12" i="10"/>
  <c r="D12" i="10"/>
  <c r="V11" i="10"/>
  <c r="S11" i="10"/>
  <c r="O11" i="10"/>
  <c r="K11" i="10"/>
  <c r="H11" i="10"/>
  <c r="D11" i="10"/>
  <c r="V10" i="10"/>
  <c r="S10" i="10"/>
  <c r="O10" i="10"/>
  <c r="D10" i="10"/>
  <c r="O9" i="10"/>
  <c r="D9" i="10"/>
  <c r="V8" i="10"/>
  <c r="S8" i="10"/>
  <c r="O8" i="10"/>
  <c r="D8" i="10"/>
  <c r="S7" i="10"/>
  <c r="O7" i="10"/>
  <c r="D7" i="10"/>
  <c r="X6" i="10"/>
  <c r="T6" i="10"/>
  <c r="R6" i="10"/>
  <c r="N6" i="10"/>
  <c r="M6" i="10"/>
  <c r="I6" i="10"/>
  <c r="G6" i="10"/>
  <c r="C6" i="10"/>
  <c r="B6" i="10"/>
  <c r="E39" i="6"/>
  <c r="D39" i="6" s="1"/>
  <c r="E38" i="6"/>
  <c r="E37" i="6" s="1"/>
  <c r="H37" i="6"/>
  <c r="G37" i="6"/>
  <c r="F37" i="6"/>
  <c r="E36" i="6"/>
  <c r="D36" i="6" s="1"/>
  <c r="E35" i="6"/>
  <c r="D35" i="6" s="1"/>
  <c r="E34" i="6"/>
  <c r="D34" i="6" s="1"/>
  <c r="E33" i="6"/>
  <c r="D33" i="6" s="1"/>
  <c r="E32" i="6"/>
  <c r="D32" i="6" s="1"/>
  <c r="E31" i="6"/>
  <c r="D31" i="6" s="1"/>
  <c r="E30" i="6"/>
  <c r="D30" i="6" s="1"/>
  <c r="E29" i="6"/>
  <c r="D29" i="6" s="1"/>
  <c r="E28" i="6"/>
  <c r="D28" i="6" s="1"/>
  <c r="E27" i="6"/>
  <c r="D27" i="6" s="1"/>
  <c r="E26" i="6"/>
  <c r="D26" i="6" s="1"/>
  <c r="E25" i="6"/>
  <c r="D25" i="6" s="1"/>
  <c r="E24" i="6"/>
  <c r="D24" i="6" s="1"/>
  <c r="E23" i="6"/>
  <c r="D23" i="6" s="1"/>
  <c r="E22" i="6"/>
  <c r="D22" i="6" s="1"/>
  <c r="E21" i="6"/>
  <c r="D21" i="6" s="1"/>
  <c r="E20" i="6"/>
  <c r="D20" i="6" s="1"/>
  <c r="E19" i="6"/>
  <c r="D19" i="6" s="1"/>
  <c r="E18" i="6"/>
  <c r="D18" i="6" s="1"/>
  <c r="E17" i="6"/>
  <c r="D17" i="6" s="1"/>
  <c r="E16" i="6"/>
  <c r="D16" i="6" s="1"/>
  <c r="E15" i="6"/>
  <c r="D15" i="6" s="1"/>
  <c r="E14" i="6"/>
  <c r="D14" i="6" s="1"/>
  <c r="E13" i="6"/>
  <c r="D13" i="6" s="1"/>
  <c r="E12" i="6"/>
  <c r="D12" i="6" s="1"/>
  <c r="E11" i="6"/>
  <c r="D11" i="6" s="1"/>
  <c r="E10" i="6"/>
  <c r="D10" i="6" s="1"/>
  <c r="E9" i="6"/>
  <c r="H8" i="6"/>
  <c r="H7" i="6" s="1"/>
  <c r="G8" i="6"/>
  <c r="F8" i="6"/>
  <c r="F7" i="6" s="1"/>
  <c r="D12" i="5"/>
  <c r="D6" i="5" s="1"/>
  <c r="D5" i="5" s="1"/>
  <c r="D7" i="5"/>
  <c r="B7" i="5"/>
  <c r="B6" i="5" s="1"/>
  <c r="B5" i="5" s="1"/>
  <c r="M6" i="14" l="1"/>
  <c r="J6" i="10"/>
  <c r="G5" i="10"/>
  <c r="O6" i="10"/>
  <c r="C5" i="10"/>
  <c r="D6" i="10"/>
  <c r="M5" i="10"/>
  <c r="B5" i="10"/>
  <c r="E8" i="6"/>
  <c r="G7" i="6"/>
  <c r="M5" i="14"/>
  <c r="O7" i="14"/>
  <c r="O17" i="14"/>
  <c r="O12" i="14"/>
  <c r="O15" i="14"/>
  <c r="O23" i="10"/>
  <c r="O20" i="10" s="1"/>
  <c r="D9" i="6"/>
  <c r="D8" i="6" s="1"/>
  <c r="D38" i="6"/>
  <c r="D37" i="6" s="1"/>
  <c r="O19" i="14"/>
  <c r="K6" i="10"/>
  <c r="S19" i="14"/>
  <c r="N5" i="14"/>
  <c r="R5" i="10"/>
  <c r="B6" i="15"/>
  <c r="D6" i="15" s="1"/>
  <c r="O6" i="14"/>
  <c r="S6" i="10"/>
  <c r="H6" i="10"/>
  <c r="N5" i="10"/>
  <c r="V6" i="10"/>
  <c r="D23" i="10"/>
  <c r="D20" i="10" s="1"/>
  <c r="E7" i="6"/>
  <c r="D42" i="1"/>
  <c r="D41" i="1"/>
  <c r="D40" i="1"/>
  <c r="D39" i="1"/>
  <c r="N38" i="1"/>
  <c r="M38" i="1"/>
  <c r="M31" i="1" s="1"/>
  <c r="C38" i="1"/>
  <c r="C31" i="1" s="1"/>
  <c r="B38" i="1"/>
  <c r="B31" i="1" s="1"/>
  <c r="O35" i="1"/>
  <c r="D35" i="1"/>
  <c r="O34" i="1"/>
  <c r="D34" i="1"/>
  <c r="O33" i="1"/>
  <c r="D33" i="1"/>
  <c r="O32" i="1"/>
  <c r="O31" i="1" s="1"/>
  <c r="D32" i="1"/>
  <c r="R31" i="1"/>
  <c r="N31" i="1"/>
  <c r="S30" i="1"/>
  <c r="O30" i="1"/>
  <c r="D30" i="1"/>
  <c r="V29" i="1"/>
  <c r="S29" i="1"/>
  <c r="O29" i="1"/>
  <c r="K29" i="1"/>
  <c r="H29" i="1"/>
  <c r="D29" i="1"/>
  <c r="V28" i="1"/>
  <c r="O28" i="1"/>
  <c r="K28" i="1"/>
  <c r="H28" i="1"/>
  <c r="D28" i="1"/>
  <c r="O27" i="1"/>
  <c r="K27" i="1"/>
  <c r="H27" i="1"/>
  <c r="D27" i="1"/>
  <c r="S26" i="1"/>
  <c r="O26" i="1"/>
  <c r="K26" i="1"/>
  <c r="H26" i="1"/>
  <c r="D26" i="1"/>
  <c r="V25" i="1"/>
  <c r="S25" i="1"/>
  <c r="O25" i="1"/>
  <c r="K25" i="1"/>
  <c r="H25" i="1"/>
  <c r="D25" i="1"/>
  <c r="V24" i="1"/>
  <c r="S24" i="1"/>
  <c r="O24" i="1"/>
  <c r="K24" i="1"/>
  <c r="H24" i="1"/>
  <c r="D24" i="1"/>
  <c r="O23" i="1"/>
  <c r="K23" i="1"/>
  <c r="H23" i="1"/>
  <c r="D23" i="1"/>
  <c r="S22" i="1"/>
  <c r="O22" i="1"/>
  <c r="I22" i="1"/>
  <c r="G22" i="1"/>
  <c r="J22" i="1" s="1"/>
  <c r="C22" i="1"/>
  <c r="B22" i="1"/>
  <c r="V21" i="1"/>
  <c r="S21" i="1"/>
  <c r="O21" i="1"/>
  <c r="D21" i="1"/>
  <c r="V20" i="1"/>
  <c r="S20" i="1"/>
  <c r="O20" i="1"/>
  <c r="K20" i="1"/>
  <c r="H20" i="1"/>
  <c r="D20" i="1"/>
  <c r="V19" i="1"/>
  <c r="S19" i="1"/>
  <c r="O19" i="1"/>
  <c r="K19" i="1"/>
  <c r="H19" i="1"/>
  <c r="D19" i="1"/>
  <c r="V18" i="1"/>
  <c r="S18" i="1"/>
  <c r="O18" i="1"/>
  <c r="K18" i="1"/>
  <c r="H18" i="1"/>
  <c r="D18" i="1"/>
  <c r="V17" i="1"/>
  <c r="O17" i="1"/>
  <c r="K17" i="1"/>
  <c r="H17" i="1"/>
  <c r="D17" i="1"/>
  <c r="V16" i="1"/>
  <c r="S16" i="1"/>
  <c r="O16" i="1"/>
  <c r="K16" i="1"/>
  <c r="H16" i="1"/>
  <c r="D16" i="1"/>
  <c r="V15" i="1"/>
  <c r="S15" i="1"/>
  <c r="O15" i="1"/>
  <c r="K15" i="1"/>
  <c r="H15" i="1"/>
  <c r="D15" i="1"/>
  <c r="V14" i="1"/>
  <c r="S14" i="1"/>
  <c r="O14" i="1"/>
  <c r="K14" i="1"/>
  <c r="H14" i="1"/>
  <c r="D14" i="1"/>
  <c r="V13" i="1"/>
  <c r="S13" i="1"/>
  <c r="O13" i="1"/>
  <c r="K13" i="1"/>
  <c r="H13" i="1"/>
  <c r="D13" i="1"/>
  <c r="V12" i="1"/>
  <c r="S12" i="1"/>
  <c r="O12" i="1"/>
  <c r="K12" i="1"/>
  <c r="H12" i="1"/>
  <c r="D12" i="1"/>
  <c r="V11" i="1"/>
  <c r="S11" i="1"/>
  <c r="O11" i="1"/>
  <c r="K11" i="1"/>
  <c r="H11" i="1"/>
  <c r="D11" i="1"/>
  <c r="V10" i="1"/>
  <c r="S10" i="1"/>
  <c r="O10" i="1"/>
  <c r="K10" i="1"/>
  <c r="H10" i="1"/>
  <c r="D10" i="1"/>
  <c r="O9" i="1"/>
  <c r="K9" i="1"/>
  <c r="H9" i="1"/>
  <c r="D9" i="1"/>
  <c r="O8" i="1"/>
  <c r="K8" i="1"/>
  <c r="H8" i="1"/>
  <c r="D8" i="1"/>
  <c r="V7" i="1"/>
  <c r="S7" i="1"/>
  <c r="O7" i="1"/>
  <c r="I7" i="1"/>
  <c r="I6" i="1" s="1"/>
  <c r="Y6" i="1"/>
  <c r="T6" i="1"/>
  <c r="N6" i="1"/>
  <c r="M6" i="1"/>
  <c r="O5" i="10" l="1"/>
  <c r="D5" i="10"/>
  <c r="D7" i="6"/>
  <c r="O6" i="1"/>
  <c r="O5" i="1" s="1"/>
  <c r="D7" i="1"/>
  <c r="K22" i="1"/>
  <c r="D38" i="1"/>
  <c r="D31" i="1" s="1"/>
  <c r="N5" i="1"/>
  <c r="H7" i="1"/>
  <c r="G6" i="1"/>
  <c r="O5" i="14"/>
  <c r="D22" i="1"/>
  <c r="D6" i="1" s="1"/>
  <c r="B5" i="15"/>
  <c r="F16" i="15"/>
  <c r="K7" i="1"/>
  <c r="M5" i="1"/>
  <c r="B6" i="1"/>
  <c r="B5" i="1" s="1"/>
  <c r="H22" i="1"/>
  <c r="C6" i="1"/>
  <c r="S17" i="1"/>
  <c r="R6" i="1"/>
  <c r="U6" i="1" s="1"/>
  <c r="G5" i="1" l="1"/>
  <c r="J6" i="1"/>
  <c r="D5" i="1"/>
  <c r="K6" i="1"/>
  <c r="K6" i="15"/>
  <c r="F5" i="15"/>
  <c r="M6" i="15"/>
  <c r="C5" i="1"/>
  <c r="H6" i="1"/>
  <c r="R5" i="1"/>
  <c r="S5" i="1" s="1"/>
  <c r="V6" i="1"/>
  <c r="S6" i="1"/>
</calcChain>
</file>

<file path=xl/sharedStrings.xml><?xml version="1.0" encoding="utf-8"?>
<sst xmlns="http://schemas.openxmlformats.org/spreadsheetml/2006/main" count="1526" uniqueCount="1034">
  <si>
    <t>单位：万元</t>
    <phoneticPr fontId="5" type="noConversion"/>
  </si>
  <si>
    <t>收      入</t>
    <phoneticPr fontId="5" type="noConversion"/>
  </si>
  <si>
    <t>年初预算</t>
    <phoneticPr fontId="5" type="noConversion"/>
  </si>
  <si>
    <t>调整
预算数</t>
    <phoneticPr fontId="5" type="noConversion"/>
  </si>
  <si>
    <t>调整金额</t>
    <phoneticPr fontId="5" type="noConversion"/>
  </si>
  <si>
    <t>执行数
为调整
预算%</t>
    <phoneticPr fontId="5" type="noConversion"/>
  </si>
  <si>
    <t>2018决算</t>
    <phoneticPr fontId="4" type="noConversion"/>
  </si>
  <si>
    <t>支      出</t>
    <phoneticPr fontId="5" type="noConversion"/>
  </si>
  <si>
    <t>总  计</t>
    <phoneticPr fontId="5" type="noConversion"/>
  </si>
  <si>
    <t xml:space="preserve"> </t>
    <phoneticPr fontId="4" type="noConversion"/>
  </si>
  <si>
    <t>本级收入合计</t>
  </si>
  <si>
    <t>本级支出合计</t>
  </si>
  <si>
    <t>一、税收收入</t>
    <phoneticPr fontId="4" type="noConversion"/>
  </si>
  <si>
    <t>一、一般公共服务支出</t>
    <phoneticPr fontId="5" type="noConversion"/>
  </si>
  <si>
    <t>201</t>
  </si>
  <si>
    <t xml:space="preserve">  一般公共服务支出</t>
  </si>
  <si>
    <t xml:space="preserve">    增值税</t>
  </si>
  <si>
    <t>二、外交支出</t>
    <phoneticPr fontId="5" type="noConversion"/>
  </si>
  <si>
    <t>202</t>
  </si>
  <si>
    <t xml:space="preserve">  外交支出</t>
  </si>
  <si>
    <t xml:space="preserve">    企业所得税</t>
  </si>
  <si>
    <t>三、国防支出</t>
    <phoneticPr fontId="5" type="noConversion"/>
  </si>
  <si>
    <t>203</t>
  </si>
  <si>
    <t xml:space="preserve">  国防支出</t>
  </si>
  <si>
    <t xml:space="preserve">    个人所得税</t>
  </si>
  <si>
    <t>四、公共安全支出</t>
    <phoneticPr fontId="5" type="noConversion"/>
  </si>
  <si>
    <t>204</t>
  </si>
  <si>
    <t xml:space="preserve">  公共安全支出</t>
  </si>
  <si>
    <t>资源税</t>
    <phoneticPr fontId="4" type="noConversion"/>
  </si>
  <si>
    <t>五、教育支出</t>
    <phoneticPr fontId="5" type="noConversion"/>
  </si>
  <si>
    <t>205</t>
  </si>
  <si>
    <t xml:space="preserve">  教育支出</t>
  </si>
  <si>
    <t xml:space="preserve">    城市维护建设税</t>
  </si>
  <si>
    <t>六、科学技术支出</t>
    <phoneticPr fontId="5" type="noConversion"/>
  </si>
  <si>
    <t>206</t>
  </si>
  <si>
    <t xml:space="preserve">  科学技术支出</t>
  </si>
  <si>
    <t xml:space="preserve">    房产税</t>
  </si>
  <si>
    <t>七、文化旅游体育与传媒支出</t>
    <phoneticPr fontId="5" type="noConversion"/>
  </si>
  <si>
    <t>207</t>
  </si>
  <si>
    <t xml:space="preserve">  文化体育与传媒支出</t>
  </si>
  <si>
    <t xml:space="preserve">    印花税</t>
  </si>
  <si>
    <t>八、社会保障和就业支出</t>
    <phoneticPr fontId="5" type="noConversion"/>
  </si>
  <si>
    <t>208</t>
  </si>
  <si>
    <t xml:space="preserve">  社会保障和就业支出</t>
  </si>
  <si>
    <t xml:space="preserve">    城镇土地使用税</t>
  </si>
  <si>
    <t>九、卫生健康支出</t>
    <phoneticPr fontId="5" type="noConversion"/>
  </si>
  <si>
    <t>210</t>
  </si>
  <si>
    <t xml:space="preserve">  医疗卫生与计划生育支出</t>
  </si>
  <si>
    <t>土地增值税</t>
    <phoneticPr fontId="4" type="noConversion"/>
  </si>
  <si>
    <t>十、节能环保支出</t>
    <phoneticPr fontId="5" type="noConversion"/>
  </si>
  <si>
    <t>211</t>
  </si>
  <si>
    <t xml:space="preserve">  节能环保支出</t>
  </si>
  <si>
    <t>耕地占用税</t>
    <phoneticPr fontId="4" type="noConversion"/>
  </si>
  <si>
    <t>十一、城乡社区支出</t>
    <phoneticPr fontId="5" type="noConversion"/>
  </si>
  <si>
    <t>212</t>
  </si>
  <si>
    <t xml:space="preserve">  城乡社区支出</t>
  </si>
  <si>
    <t>契税</t>
    <phoneticPr fontId="4" type="noConversion"/>
  </si>
  <si>
    <t>十二、农林水支出</t>
    <phoneticPr fontId="5" type="noConversion"/>
  </si>
  <si>
    <t>213</t>
  </si>
  <si>
    <t xml:space="preserve">  农林水支出</t>
  </si>
  <si>
    <t>烟叶税</t>
    <phoneticPr fontId="4" type="noConversion"/>
  </si>
  <si>
    <t>十三、交通运输支出</t>
    <phoneticPr fontId="5" type="noConversion"/>
  </si>
  <si>
    <t>214</t>
  </si>
  <si>
    <t xml:space="preserve">  交通运输支出</t>
  </si>
  <si>
    <t xml:space="preserve">    环境保护税</t>
    <phoneticPr fontId="5" type="noConversion"/>
  </si>
  <si>
    <t>十四、资源勘探信息等支出</t>
    <phoneticPr fontId="5" type="noConversion"/>
  </si>
  <si>
    <t>215</t>
  </si>
  <si>
    <t xml:space="preserve">  资源勘探信息等支出</t>
  </si>
  <si>
    <t xml:space="preserve">    其他税收收入</t>
    <phoneticPr fontId="5" type="noConversion"/>
  </si>
  <si>
    <t>十五、商业服务业等支出</t>
    <phoneticPr fontId="5" type="noConversion"/>
  </si>
  <si>
    <t>216</t>
  </si>
  <si>
    <t xml:space="preserve">  商业服务业等支出</t>
  </si>
  <si>
    <t>二、非税收入</t>
    <phoneticPr fontId="4" type="noConversion"/>
  </si>
  <si>
    <t>十六、金融支出</t>
    <phoneticPr fontId="5" type="noConversion"/>
  </si>
  <si>
    <t>217</t>
  </si>
  <si>
    <t xml:space="preserve">  金融支出</t>
  </si>
  <si>
    <t xml:space="preserve">    专项收入</t>
  </si>
  <si>
    <t>十七、援助其他地区支出</t>
    <phoneticPr fontId="5" type="noConversion"/>
  </si>
  <si>
    <t>219</t>
  </si>
  <si>
    <t xml:space="preserve">  援助其他地区支出</t>
  </si>
  <si>
    <t xml:space="preserve">    行政事业性收费收入</t>
  </si>
  <si>
    <t>十八、自然资源海洋气象等支出</t>
    <phoneticPr fontId="5" type="noConversion"/>
  </si>
  <si>
    <t>220</t>
  </si>
  <si>
    <t xml:space="preserve">  国土海洋气象等支出</t>
  </si>
  <si>
    <t xml:space="preserve">    罚没收入</t>
  </si>
  <si>
    <t>十九、住房保障支出</t>
    <phoneticPr fontId="5" type="noConversion"/>
  </si>
  <si>
    <t>221</t>
  </si>
  <si>
    <t xml:space="preserve">  住房保障支出</t>
  </si>
  <si>
    <t xml:space="preserve">    国有资源(资产)有偿使用收入</t>
  </si>
  <si>
    <t>二十、灾害防治及应急管理支出</t>
    <phoneticPr fontId="5" type="noConversion"/>
  </si>
  <si>
    <t>222</t>
  </si>
  <si>
    <t xml:space="preserve">  粮油物资储备支出</t>
  </si>
  <si>
    <t xml:space="preserve">    捐赠收入</t>
  </si>
  <si>
    <t>二十一、预备费</t>
    <phoneticPr fontId="5" type="noConversion"/>
  </si>
  <si>
    <t xml:space="preserve">  预备费</t>
    <phoneticPr fontId="5" type="noConversion"/>
  </si>
  <si>
    <t xml:space="preserve">    政府住房基金收入</t>
  </si>
  <si>
    <t>二十二、其他支出</t>
    <phoneticPr fontId="5" type="noConversion"/>
  </si>
  <si>
    <t>229</t>
  </si>
  <si>
    <t xml:space="preserve">  其他支出(类)</t>
  </si>
  <si>
    <t xml:space="preserve">    其他收入</t>
  </si>
  <si>
    <t>二十三、债务付息支出</t>
    <phoneticPr fontId="5" type="noConversion"/>
  </si>
  <si>
    <t>232</t>
  </si>
  <si>
    <t xml:space="preserve">  债务付息支出</t>
  </si>
  <si>
    <t>二十四、债务发行费用支出</t>
    <phoneticPr fontId="5" type="noConversion"/>
  </si>
  <si>
    <t>233</t>
  </si>
  <si>
    <t xml:space="preserve">  债务发行费用支出</t>
  </si>
  <si>
    <t>转移性收入合计</t>
    <phoneticPr fontId="5" type="noConversion"/>
  </si>
  <si>
    <t>-</t>
    <phoneticPr fontId="4" type="noConversion"/>
  </si>
  <si>
    <t>转移性支出合计</t>
    <phoneticPr fontId="5" type="noConversion"/>
  </si>
  <si>
    <t>一、上级补助收入</t>
    <phoneticPr fontId="5" type="noConversion"/>
  </si>
  <si>
    <t>一、上解支出</t>
    <phoneticPr fontId="4" type="noConversion"/>
  </si>
  <si>
    <t>二、乡镇上解收入</t>
    <phoneticPr fontId="4" type="noConversion"/>
  </si>
  <si>
    <t>二、补助乡镇支出</t>
    <phoneticPr fontId="4" type="noConversion"/>
  </si>
  <si>
    <t>三、动用预算稳定调节基金</t>
    <phoneticPr fontId="4" type="noConversion"/>
  </si>
  <si>
    <t>三、地方政府债务还本支出</t>
    <phoneticPr fontId="4" type="noConversion"/>
  </si>
  <si>
    <t>四、调入资金</t>
    <phoneticPr fontId="5" type="noConversion"/>
  </si>
  <si>
    <t xml:space="preserve">    地方政府债券还本支出</t>
    <phoneticPr fontId="4" type="noConversion"/>
  </si>
  <si>
    <t xml:space="preserve">五、地方政府债务收入 </t>
    <phoneticPr fontId="5" type="noConversion"/>
  </si>
  <si>
    <t xml:space="preserve">    地方政府其他债务还本支出</t>
    <phoneticPr fontId="4" type="noConversion"/>
  </si>
  <si>
    <t xml:space="preserve">    地方政府债券收入(新增债券）</t>
    <phoneticPr fontId="5" type="noConversion"/>
  </si>
  <si>
    <t>四、安排预算稳定调节基金</t>
  </si>
  <si>
    <t>五、结转下年</t>
    <phoneticPr fontId="4" type="noConversion"/>
  </si>
  <si>
    <t xml:space="preserve">    地方政府外债借款收入</t>
    <phoneticPr fontId="4" type="noConversion"/>
  </si>
  <si>
    <t>六、上年结转</t>
    <phoneticPr fontId="5" type="noConversion"/>
  </si>
  <si>
    <t>决算数</t>
    <phoneticPr fontId="5" type="noConversion"/>
  </si>
  <si>
    <t>决算数</t>
    <phoneticPr fontId="5" type="noConversion"/>
  </si>
  <si>
    <t>支        出</t>
    <phoneticPr fontId="5" type="noConversion"/>
  </si>
  <si>
    <t>一般公共服务支出</t>
  </si>
  <si>
    <t>人大事务</t>
  </si>
  <si>
    <t>政协事务</t>
  </si>
  <si>
    <t>政府办公厅（室）及相关机构事务</t>
  </si>
  <si>
    <t>发展与改革事务</t>
  </si>
  <si>
    <t>统计信息事务</t>
  </si>
  <si>
    <t>财政事务</t>
  </si>
  <si>
    <t>税收事务</t>
  </si>
  <si>
    <t>审计事务</t>
  </si>
  <si>
    <t>人力资源事务</t>
  </si>
  <si>
    <t>纪检监察事务</t>
  </si>
  <si>
    <t>商贸事务</t>
  </si>
  <si>
    <t>档案事务</t>
  </si>
  <si>
    <t>民主党派及工商联事务</t>
  </si>
  <si>
    <t>群众团体事务</t>
  </si>
  <si>
    <t>党委办公厅（室）及相关机构事务</t>
  </si>
  <si>
    <t>组织事务</t>
  </si>
  <si>
    <t>宣传事务</t>
  </si>
  <si>
    <t>统战事务</t>
  </si>
  <si>
    <t>其他共产党事务支出</t>
  </si>
  <si>
    <t>市场监督管理事务</t>
  </si>
  <si>
    <t>其他一般公共服务支出</t>
  </si>
  <si>
    <t>公共安全支出</t>
  </si>
  <si>
    <t>公安</t>
  </si>
  <si>
    <t>法院</t>
  </si>
  <si>
    <t>司法</t>
  </si>
  <si>
    <t>其他公共安全支出</t>
  </si>
  <si>
    <t>教育支出</t>
  </si>
  <si>
    <t>教育管理事务</t>
  </si>
  <si>
    <t>普通教育</t>
  </si>
  <si>
    <t>职业教育</t>
  </si>
  <si>
    <t>特殊教育</t>
  </si>
  <si>
    <t>进修及培训</t>
  </si>
  <si>
    <t>其他教育支出</t>
  </si>
  <si>
    <t>科学技术支出</t>
  </si>
  <si>
    <t>科学技术管理事务</t>
  </si>
  <si>
    <t>技术研究与开发</t>
  </si>
  <si>
    <t>科学技术普及</t>
  </si>
  <si>
    <t>其他科学技术支出</t>
  </si>
  <si>
    <t>文化旅游体育与传媒支出</t>
  </si>
  <si>
    <t>文化和旅游</t>
  </si>
  <si>
    <t>文物</t>
  </si>
  <si>
    <t>体育</t>
  </si>
  <si>
    <t>新闻出版电影</t>
  </si>
  <si>
    <t>广播电视</t>
  </si>
  <si>
    <t>社会保障和就业支出</t>
  </si>
  <si>
    <t>人力资源和社会保障管理事务</t>
  </si>
  <si>
    <t>民政管理事务</t>
  </si>
  <si>
    <t>行政事业单位离退休</t>
  </si>
  <si>
    <t>就业补助</t>
  </si>
  <si>
    <t>抚恤</t>
  </si>
  <si>
    <t>退役安置</t>
  </si>
  <si>
    <t>社会福利</t>
  </si>
  <si>
    <t>残疾人事业</t>
  </si>
  <si>
    <t>红十字事业</t>
  </si>
  <si>
    <t>最低生活保障</t>
  </si>
  <si>
    <t>临时救助</t>
  </si>
  <si>
    <t>特困人员救助供养</t>
  </si>
  <si>
    <t>其他生活救助</t>
  </si>
  <si>
    <t>退役军人管理事务</t>
  </si>
  <si>
    <t>其他社会保障和就业支出</t>
  </si>
  <si>
    <t>卫生健康支出</t>
  </si>
  <si>
    <t>卫生健康管理事务</t>
  </si>
  <si>
    <t>公立医院</t>
  </si>
  <si>
    <t>基层医疗卫生机构</t>
  </si>
  <si>
    <t>公共卫生</t>
  </si>
  <si>
    <t>中医药</t>
  </si>
  <si>
    <t>计划生育事务</t>
  </si>
  <si>
    <t>行政事业单位医疗</t>
  </si>
  <si>
    <t>财政对基本医疗保险基金的补助</t>
  </si>
  <si>
    <t>医疗救助</t>
  </si>
  <si>
    <t>优抚对象医疗</t>
  </si>
  <si>
    <t>医疗保障管理事务</t>
  </si>
  <si>
    <t>其他卫生健康支出</t>
  </si>
  <si>
    <t>节能环保支出</t>
  </si>
  <si>
    <t>环境保护管理事务</t>
  </si>
  <si>
    <t>环境监测与监察</t>
  </si>
  <si>
    <t>污染防治</t>
  </si>
  <si>
    <t>自然生态保护</t>
  </si>
  <si>
    <t>天然林保护</t>
  </si>
  <si>
    <t>退耕还林</t>
  </si>
  <si>
    <t>风沙荒漠治理</t>
  </si>
  <si>
    <t>能源节约利用</t>
  </si>
  <si>
    <t>污染减排</t>
  </si>
  <si>
    <t>其他节能环保支出</t>
  </si>
  <si>
    <t>城乡社区支出</t>
  </si>
  <si>
    <t>城乡社区管理事务</t>
  </si>
  <si>
    <t>城乡社区规划与管理</t>
  </si>
  <si>
    <t>城乡社区公共设施</t>
  </si>
  <si>
    <t>城乡社区环境卫生</t>
  </si>
  <si>
    <t>其他城乡社区支出</t>
  </si>
  <si>
    <t>农林水支出</t>
  </si>
  <si>
    <t>农业</t>
  </si>
  <si>
    <t>林业和草原</t>
  </si>
  <si>
    <t>水利</t>
  </si>
  <si>
    <t>扶贫</t>
  </si>
  <si>
    <t>农村综合改革</t>
  </si>
  <si>
    <t>交通运输支出</t>
  </si>
  <si>
    <t>公路水路运输</t>
  </si>
  <si>
    <t>铁路运输</t>
  </si>
  <si>
    <t>成品油价格改革对交通运输的补贴</t>
  </si>
  <si>
    <t>车辆购置税支出</t>
  </si>
  <si>
    <t>其他交通运输支出</t>
  </si>
  <si>
    <t>资源勘探信息等支出</t>
  </si>
  <si>
    <t>支持中小企业发展和管理支出</t>
  </si>
  <si>
    <t>商业服务业等支出</t>
  </si>
  <si>
    <t>商业流通事务</t>
  </si>
  <si>
    <t>涉外发展服务支出</t>
  </si>
  <si>
    <t>其他商业服务业等支出</t>
  </si>
  <si>
    <t>金融支出</t>
  </si>
  <si>
    <t>自然资源海洋气象等支出</t>
  </si>
  <si>
    <t>自然资源事务</t>
  </si>
  <si>
    <t>气象事务</t>
  </si>
  <si>
    <t>住房保障支出</t>
  </si>
  <si>
    <t>住房改革支出</t>
  </si>
  <si>
    <t>灾害防治及应急管理支出</t>
  </si>
  <si>
    <t>应急管理事务</t>
  </si>
  <si>
    <t>地震事务</t>
  </si>
  <si>
    <t>自然灾害防治</t>
  </si>
  <si>
    <t>自然灾害救灾及恢复重建支出</t>
  </si>
  <si>
    <t>其他支出</t>
  </si>
  <si>
    <t>城乡义务教育转移支付支出</t>
  </si>
  <si>
    <t>债务付息支出</t>
  </si>
  <si>
    <t>地方政府一般债务付息支出</t>
  </si>
  <si>
    <t>债务发行费用支出</t>
  </si>
  <si>
    <t>地方政府一般债务发行费用支出</t>
  </si>
  <si>
    <t>附件1</t>
    <phoneticPr fontId="5" type="noConversion"/>
  </si>
  <si>
    <t>附件2</t>
    <phoneticPr fontId="5" type="noConversion"/>
  </si>
  <si>
    <t>一、上级补助收入</t>
    <phoneticPr fontId="4" type="noConversion"/>
  </si>
  <si>
    <t>产粮（油）大县奖励资金支出</t>
  </si>
  <si>
    <t>城乡居民医疗保险转移支付支出</t>
  </si>
  <si>
    <t>固定数额补助支出</t>
  </si>
  <si>
    <t>基层公检法司转移支付支出</t>
  </si>
  <si>
    <t>教育共同财政事权转移支付支出</t>
  </si>
  <si>
    <t>节能环保共同财政事权转移支付支出</t>
  </si>
  <si>
    <t>结算补助支出</t>
  </si>
  <si>
    <t>均衡性转移支付支出</t>
  </si>
  <si>
    <t>农村综合改革转移支付支出</t>
  </si>
  <si>
    <t>农林水共同财政事权转移支付支出</t>
  </si>
  <si>
    <t>贫困地区转移支付支出</t>
  </si>
  <si>
    <t>其他共同财政事权转移支付支出</t>
  </si>
  <si>
    <t>其他一般性转移支付支出</t>
  </si>
  <si>
    <t>社会保障和就业共同财政事权转移支付支出</t>
  </si>
  <si>
    <t>所得税基数返还支出</t>
  </si>
  <si>
    <t>资源勘探工业信息等支出</t>
  </si>
  <si>
    <t>体制补助支出</t>
  </si>
  <si>
    <t>卫生健康共同财政事权分类分档转移支付支出</t>
  </si>
  <si>
    <t>文化旅游体育与传媒共同财政事权转移支付支出</t>
  </si>
  <si>
    <t>县级基本财力保障机制奖补资金支出</t>
  </si>
  <si>
    <t>消费税税收返还支出</t>
  </si>
  <si>
    <t>增值税税收返还支出</t>
  </si>
  <si>
    <t>重点生态功能区转移支付支出</t>
  </si>
  <si>
    <t>住房保障共同财政事权转移支付支出</t>
  </si>
  <si>
    <t>单位：万元</t>
  </si>
  <si>
    <t>收        入</t>
    <phoneticPr fontId="5" type="noConversion"/>
  </si>
  <si>
    <t>支        出</t>
    <phoneticPr fontId="5" type="noConversion"/>
  </si>
  <si>
    <t>总计</t>
    <phoneticPr fontId="4" type="noConversion"/>
  </si>
  <si>
    <t>一、上级补助收入</t>
    <phoneticPr fontId="4" type="noConversion"/>
  </si>
  <si>
    <t>一、补助乡镇支出</t>
    <phoneticPr fontId="4" type="noConversion"/>
  </si>
  <si>
    <t>（一）一般性转移支付收入</t>
    <phoneticPr fontId="4" type="noConversion"/>
  </si>
  <si>
    <t>（一）一般性转移支付支出</t>
    <phoneticPr fontId="4" type="noConversion"/>
  </si>
  <si>
    <t xml:space="preserve">    体制结算补助</t>
    <phoneticPr fontId="4" type="noConversion"/>
  </si>
  <si>
    <t xml:space="preserve">    烟税及非税返回</t>
    <phoneticPr fontId="4" type="noConversion"/>
  </si>
  <si>
    <t>（二）专项转移支付支出</t>
    <phoneticPr fontId="4" type="noConversion"/>
  </si>
  <si>
    <t>（二）专项转移支付收入</t>
    <phoneticPr fontId="4" type="noConversion"/>
  </si>
  <si>
    <t>二、乡镇上解收入</t>
    <phoneticPr fontId="4" type="noConversion"/>
  </si>
  <si>
    <t>二、上解支出</t>
    <phoneticPr fontId="4" type="noConversion"/>
  </si>
  <si>
    <t>三、动用预算稳定调节基金</t>
    <phoneticPr fontId="4" type="noConversion"/>
  </si>
  <si>
    <t>三、地方政府债务还本支出</t>
    <phoneticPr fontId="4" type="noConversion"/>
  </si>
  <si>
    <t>四、调入资金</t>
    <phoneticPr fontId="5" type="noConversion"/>
  </si>
  <si>
    <t xml:space="preserve">    地方政府债券还本支出</t>
    <phoneticPr fontId="4" type="noConversion"/>
  </si>
  <si>
    <t xml:space="preserve">五、地方政府债务收入 </t>
    <phoneticPr fontId="5" type="noConversion"/>
  </si>
  <si>
    <t xml:space="preserve">    地方政府其他债务还本支出</t>
    <phoneticPr fontId="4" type="noConversion"/>
  </si>
  <si>
    <t xml:space="preserve">    地方政府债券收入(新增债券）</t>
    <phoneticPr fontId="5" type="noConversion"/>
  </si>
  <si>
    <t xml:space="preserve">    地方政府债券收入(置换债券）</t>
    <phoneticPr fontId="4" type="noConversion"/>
  </si>
  <si>
    <t>五、结转下年</t>
    <phoneticPr fontId="4" type="noConversion"/>
  </si>
  <si>
    <t xml:space="preserve">    地方政府外债借款收入</t>
    <phoneticPr fontId="4" type="noConversion"/>
  </si>
  <si>
    <t>六、上年结转</t>
    <phoneticPr fontId="5" type="noConversion"/>
  </si>
  <si>
    <t>决算数</t>
    <phoneticPr fontId="5" type="noConversion"/>
  </si>
  <si>
    <t>乡镇</t>
    <phoneticPr fontId="5" type="noConversion"/>
  </si>
  <si>
    <t>合计</t>
    <phoneticPr fontId="5" type="noConversion"/>
  </si>
  <si>
    <t>专项转移支付</t>
    <phoneticPr fontId="5" type="noConversion"/>
  </si>
  <si>
    <t>小计</t>
    <phoneticPr fontId="5" type="noConversion"/>
  </si>
  <si>
    <t>体制补助</t>
  </si>
  <si>
    <t>非税及烟税返还补助</t>
    <phoneticPr fontId="5" type="noConversion"/>
  </si>
  <si>
    <t>总计</t>
    <phoneticPr fontId="5" type="noConversion"/>
  </si>
  <si>
    <t>一、乡镇小计</t>
    <phoneticPr fontId="5" type="noConversion"/>
  </si>
  <si>
    <t>虎威镇</t>
  </si>
  <si>
    <t>社坛镇</t>
  </si>
  <si>
    <t>兴龙镇</t>
    <phoneticPr fontId="5" type="noConversion"/>
  </si>
  <si>
    <t>仁沙镇</t>
    <phoneticPr fontId="5" type="noConversion"/>
  </si>
  <si>
    <t>许明寺镇</t>
  </si>
  <si>
    <t>董家镇</t>
  </si>
  <si>
    <t>双龙镇</t>
    <phoneticPr fontId="5" type="noConversion"/>
  </si>
  <si>
    <t>三元镇</t>
  </si>
  <si>
    <t>青龙乡</t>
  </si>
  <si>
    <t>保合镇</t>
    <phoneticPr fontId="5" type="noConversion"/>
  </si>
  <si>
    <t>树人镇</t>
  </si>
  <si>
    <t>十直镇</t>
  </si>
  <si>
    <t>龙孔镇</t>
    <phoneticPr fontId="5" type="noConversion"/>
  </si>
  <si>
    <t>高家镇</t>
  </si>
  <si>
    <t>兴义镇</t>
  </si>
  <si>
    <t>双路镇</t>
  </si>
  <si>
    <t>江池镇</t>
  </si>
  <si>
    <t>龙河镇</t>
  </si>
  <si>
    <t>武平镇</t>
  </si>
  <si>
    <t>太平坝乡</t>
    <phoneticPr fontId="5" type="noConversion"/>
  </si>
  <si>
    <t>都督乡</t>
  </si>
  <si>
    <t>暨龙镇</t>
    <phoneticPr fontId="5" type="noConversion"/>
  </si>
  <si>
    <t>南天湖镇</t>
    <phoneticPr fontId="5" type="noConversion"/>
  </si>
  <si>
    <t>栗子乡</t>
  </si>
  <si>
    <t>三建乡</t>
  </si>
  <si>
    <t>仙女湖镇</t>
    <phoneticPr fontId="5" type="noConversion"/>
  </si>
  <si>
    <t>包鸾镇</t>
  </si>
  <si>
    <t>湛普镇</t>
  </si>
  <si>
    <t>二、纳入县级预算的街道小计</t>
    <phoneticPr fontId="5" type="noConversion"/>
  </si>
  <si>
    <t>三合街道</t>
    <phoneticPr fontId="5" type="noConversion"/>
  </si>
  <si>
    <t>名山街道</t>
    <phoneticPr fontId="5" type="noConversion"/>
  </si>
  <si>
    <t xml:space="preserve"> </t>
    <phoneticPr fontId="5" type="noConversion"/>
  </si>
  <si>
    <t>单位：万元</t>
    <phoneticPr fontId="5" type="noConversion"/>
  </si>
  <si>
    <t>收        入</t>
    <phoneticPr fontId="5" type="noConversion"/>
  </si>
  <si>
    <t>年初预算</t>
    <phoneticPr fontId="5" type="noConversion"/>
  </si>
  <si>
    <t>调整
预算数</t>
    <phoneticPr fontId="5" type="noConversion"/>
  </si>
  <si>
    <t>调整金额</t>
    <phoneticPr fontId="5" type="noConversion"/>
  </si>
  <si>
    <t>执行数
为调整
预算%</t>
    <phoneticPr fontId="5" type="noConversion"/>
  </si>
  <si>
    <t>2018决算</t>
    <phoneticPr fontId="5" type="noConversion"/>
  </si>
  <si>
    <t>支        出</t>
    <phoneticPr fontId="5" type="noConversion"/>
  </si>
  <si>
    <t>执行数
为变动
预算%</t>
    <phoneticPr fontId="5" type="noConversion"/>
  </si>
  <si>
    <t>总  计</t>
    <phoneticPr fontId="5" type="noConversion"/>
  </si>
  <si>
    <t xml:space="preserve"> </t>
    <phoneticPr fontId="5" type="noConversion"/>
  </si>
  <si>
    <t>总  计</t>
    <phoneticPr fontId="5" type="noConversion"/>
  </si>
  <si>
    <t xml:space="preserve"> </t>
    <phoneticPr fontId="5" type="noConversion"/>
  </si>
  <si>
    <t>一、农网还贷资金收入</t>
    <phoneticPr fontId="5" type="noConversion"/>
  </si>
  <si>
    <t>一、文化旅游体育与传媒支出</t>
    <phoneticPr fontId="49" type="noConversion"/>
  </si>
  <si>
    <t>一、文化体育与传媒支出</t>
  </si>
  <si>
    <t>二、港口建设费收入</t>
    <phoneticPr fontId="5" type="noConversion"/>
  </si>
  <si>
    <t>二、社会保障和就业支出</t>
  </si>
  <si>
    <t>三、国家电影事业发展专项资金收入</t>
    <phoneticPr fontId="5" type="noConversion"/>
  </si>
  <si>
    <t>三、节能环保支出</t>
  </si>
  <si>
    <t>三、城乡社区支出</t>
  </si>
  <si>
    <t>四、城市公用事业附加收入</t>
    <phoneticPr fontId="5" type="noConversion"/>
  </si>
  <si>
    <t>四、城乡社区支出</t>
  </si>
  <si>
    <t>四、农林水支出</t>
  </si>
  <si>
    <t>五、国有土地收益基金收入</t>
    <phoneticPr fontId="5" type="noConversion"/>
  </si>
  <si>
    <t>五、农林水支出</t>
  </si>
  <si>
    <t>五、交通运输支出</t>
  </si>
  <si>
    <t>六、农业土地开发资金收入</t>
    <phoneticPr fontId="5" type="noConversion"/>
  </si>
  <si>
    <t>六、交通运输支出</t>
  </si>
  <si>
    <t>六、资源勘探信息等支出</t>
  </si>
  <si>
    <t>七、国有土地使用权出让收入</t>
    <phoneticPr fontId="5" type="noConversion"/>
  </si>
  <si>
    <t>七、资源勘探信息等支出</t>
  </si>
  <si>
    <t>七、商业服务业等支出</t>
  </si>
  <si>
    <t>八、大中型水库库区基金收入</t>
    <phoneticPr fontId="5" type="noConversion"/>
  </si>
  <si>
    <t>八、商业服务业等支出</t>
  </si>
  <si>
    <t>八、其他支出</t>
  </si>
  <si>
    <t>九、彩票公益金收入</t>
    <phoneticPr fontId="5" type="noConversion"/>
  </si>
  <si>
    <t>九、其他支出</t>
  </si>
  <si>
    <t>九、债务付息支出</t>
    <phoneticPr fontId="5" type="noConversion"/>
  </si>
  <si>
    <t>十、小型水库移民扶助基金收入</t>
    <phoneticPr fontId="5" type="noConversion"/>
  </si>
  <si>
    <t>十、债务付息支出</t>
  </si>
  <si>
    <t>十一、污水处理费收入</t>
    <phoneticPr fontId="5" type="noConversion"/>
  </si>
  <si>
    <t>十一、债务发行费用支出</t>
    <phoneticPr fontId="5" type="noConversion"/>
  </si>
  <si>
    <t>十二、彩票发行机构和彩票销售机构的业务费用</t>
    <phoneticPr fontId="5" type="noConversion"/>
  </si>
  <si>
    <t>十三、城市基础设施配套费收入</t>
    <phoneticPr fontId="5" type="noConversion"/>
  </si>
  <si>
    <t>转移性收入合计</t>
    <phoneticPr fontId="5" type="noConversion"/>
  </si>
  <si>
    <t>—</t>
    <phoneticPr fontId="4" type="noConversion"/>
  </si>
  <si>
    <t>转移性支出合计</t>
    <phoneticPr fontId="5" type="noConversion"/>
  </si>
  <si>
    <t xml:space="preserve"> </t>
    <phoneticPr fontId="4" type="noConversion"/>
  </si>
  <si>
    <t>一、上级补助收入</t>
    <phoneticPr fontId="5" type="noConversion"/>
  </si>
  <si>
    <t>一、上解上级支出</t>
    <phoneticPr fontId="5" type="noConversion"/>
  </si>
  <si>
    <t>二、乡镇上解收入</t>
    <phoneticPr fontId="5" type="noConversion"/>
  </si>
  <si>
    <t>二、调出资金</t>
    <phoneticPr fontId="5" type="noConversion"/>
  </si>
  <si>
    <t xml:space="preserve">三、地方政府债务收入 </t>
    <phoneticPr fontId="5" type="noConversion"/>
  </si>
  <si>
    <t>三、地方政府债务还本支出</t>
    <phoneticPr fontId="5" type="noConversion"/>
  </si>
  <si>
    <t xml:space="preserve">    地方政府债券收入(新增债券）</t>
    <phoneticPr fontId="5" type="noConversion"/>
  </si>
  <si>
    <t>四、补助下级支出</t>
    <phoneticPr fontId="5" type="noConversion"/>
  </si>
  <si>
    <t>五、结转下年</t>
    <phoneticPr fontId="5" type="noConversion"/>
  </si>
  <si>
    <t>四、上年结转</t>
    <phoneticPr fontId="5" type="noConversion"/>
  </si>
  <si>
    <t>2019年县本级政府性基金预算收支决算表</t>
    <phoneticPr fontId="5" type="noConversion"/>
  </si>
  <si>
    <t>支        出</t>
    <phoneticPr fontId="5" type="noConversion"/>
  </si>
  <si>
    <t>收       入</t>
    <phoneticPr fontId="5" type="noConversion"/>
  </si>
  <si>
    <t>总计</t>
    <phoneticPr fontId="4" type="noConversion"/>
  </si>
  <si>
    <t>二、乡镇上解收入</t>
    <phoneticPr fontId="5" type="noConversion"/>
  </si>
  <si>
    <t xml:space="preserve">三、地方政府债务收入 </t>
    <phoneticPr fontId="5" type="noConversion"/>
  </si>
  <si>
    <t>四、上年结转</t>
    <phoneticPr fontId="5" type="noConversion"/>
  </si>
  <si>
    <t>2019年县本级政府性基金预算转移性收支决算表</t>
    <phoneticPr fontId="5" type="noConversion"/>
  </si>
  <si>
    <t>单位：万元</t>
    <phoneticPr fontId="4" type="noConversion"/>
  </si>
  <si>
    <t>收      入</t>
    <phoneticPr fontId="5" type="noConversion"/>
  </si>
  <si>
    <t>调整
预算数</t>
    <phoneticPr fontId="5" type="noConversion"/>
  </si>
  <si>
    <t>调整金额</t>
    <phoneticPr fontId="5" type="noConversion"/>
  </si>
  <si>
    <t>支       出</t>
    <phoneticPr fontId="5" type="noConversion"/>
  </si>
  <si>
    <t>总  计</t>
    <phoneticPr fontId="5" type="noConversion"/>
  </si>
  <si>
    <t xml:space="preserve"> </t>
    <phoneticPr fontId="5" type="noConversion"/>
  </si>
  <si>
    <t>本级收入合计</t>
    <phoneticPr fontId="5" type="noConversion"/>
  </si>
  <si>
    <t>本级支出合计</t>
    <phoneticPr fontId="5" type="noConversion"/>
  </si>
  <si>
    <t>一、利润收入</t>
    <phoneticPr fontId="5" type="noConversion"/>
  </si>
  <si>
    <t>一、解决历史遗留问题及改革成本支出</t>
  </si>
  <si>
    <t>二、股利、股息收入</t>
    <phoneticPr fontId="5" type="noConversion"/>
  </si>
  <si>
    <t xml:space="preserve">     “三供一业”移交补助支出</t>
    <phoneticPr fontId="5" type="noConversion"/>
  </si>
  <si>
    <t>三、产权转让收入</t>
    <phoneticPr fontId="5" type="noConversion"/>
  </si>
  <si>
    <t xml:space="preserve">      国有企业棚户区改造支出</t>
    <phoneticPr fontId="5" type="noConversion"/>
  </si>
  <si>
    <t>四、其他国有资本经营预算收入</t>
    <phoneticPr fontId="49" type="noConversion"/>
  </si>
  <si>
    <t xml:space="preserve">      国有企业改革成本支出</t>
  </si>
  <si>
    <t xml:space="preserve">      其他解决历史遗留问题及改革成本支出</t>
  </si>
  <si>
    <t>二、国有企业资本金注入</t>
  </si>
  <si>
    <t xml:space="preserve">  支持科技进步支出</t>
    <phoneticPr fontId="4" type="noConversion"/>
  </si>
  <si>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</si>
  <si>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</si>
  <si>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</si>
  <si>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</si>
  <si>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</si>
  <si>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转移性收入合计</t>
    <phoneticPr fontId="5" type="noConversion"/>
  </si>
  <si>
    <t>转移性支出合计</t>
    <phoneticPr fontId="5" type="noConversion"/>
  </si>
  <si>
    <t>一、调出资金</t>
    <phoneticPr fontId="5" type="noConversion"/>
  </si>
  <si>
    <t>二、上年结转</t>
    <phoneticPr fontId="5" type="noConversion"/>
  </si>
  <si>
    <t>三、结转下年</t>
    <phoneticPr fontId="5" type="noConversion"/>
  </si>
  <si>
    <t>2019年县本级国有资本经营预算收支决算表</t>
    <phoneticPr fontId="5" type="noConversion"/>
  </si>
  <si>
    <t>增长%</t>
    <phoneticPr fontId="5" type="noConversion"/>
  </si>
  <si>
    <t>支       出</t>
    <phoneticPr fontId="5" type="noConversion"/>
  </si>
  <si>
    <t>—</t>
    <phoneticPr fontId="49" type="noConversion"/>
  </si>
  <si>
    <t>调整预算收入</t>
    <phoneticPr fontId="5" type="noConversion"/>
  </si>
  <si>
    <t>调整预算支出</t>
    <phoneticPr fontId="5" type="noConversion"/>
  </si>
  <si>
    <t>本级收入合计</t>
    <phoneticPr fontId="5" type="noConversion"/>
  </si>
  <si>
    <t>本级支出合计</t>
    <phoneticPr fontId="5" type="noConversion"/>
  </si>
  <si>
    <t>一、基本养老保险基金收入</t>
    <phoneticPr fontId="5" type="noConversion"/>
  </si>
  <si>
    <t>一、基本养老保险基金支出</t>
    <phoneticPr fontId="5" type="noConversion"/>
  </si>
  <si>
    <t>企业养老保险</t>
  </si>
  <si>
    <t>城镇企业职工基本养老保险基金</t>
    <phoneticPr fontId="5" type="noConversion"/>
  </si>
  <si>
    <t>城乡养老保险</t>
  </si>
  <si>
    <t>城乡居民社会养老保险基金</t>
    <phoneticPr fontId="5" type="noConversion"/>
  </si>
  <si>
    <t>机关事业养老</t>
  </si>
  <si>
    <t>机关事业养老保险基金</t>
    <phoneticPr fontId="5" type="noConversion"/>
  </si>
  <si>
    <t>失业保险</t>
  </si>
  <si>
    <t>二、基本医疗保险基金收入</t>
    <phoneticPr fontId="5" type="noConversion"/>
  </si>
  <si>
    <t>二、基本医疗保险基金支出</t>
    <phoneticPr fontId="5" type="noConversion"/>
  </si>
  <si>
    <t>职工基本医疗</t>
  </si>
  <si>
    <t>城镇职工基本医疗保险基金（含生育保险）</t>
    <phoneticPr fontId="5" type="noConversion"/>
  </si>
  <si>
    <t>工伤保险</t>
  </si>
  <si>
    <t>城乡居民合作医疗保险基金</t>
    <phoneticPr fontId="5" type="noConversion"/>
  </si>
  <si>
    <t>城乡居民医保</t>
  </si>
  <si>
    <t>三、失业保险基金收入</t>
    <phoneticPr fontId="5" type="noConversion"/>
  </si>
  <si>
    <t>三、失业保险基金支出</t>
    <phoneticPr fontId="5" type="noConversion"/>
  </si>
  <si>
    <t>四、工伤保险基金收入</t>
    <phoneticPr fontId="5" type="noConversion"/>
  </si>
  <si>
    <t>四、工伤保险基金支出</t>
    <phoneticPr fontId="5" type="noConversion"/>
  </si>
  <si>
    <t>本年收支结余</t>
    <phoneticPr fontId="49" type="noConversion"/>
  </si>
  <si>
    <t>五、上年结转</t>
    <phoneticPr fontId="5" type="noConversion"/>
  </si>
  <si>
    <t>年末滚存结余</t>
    <phoneticPr fontId="49" type="noConversion"/>
  </si>
  <si>
    <t>2019年县本级社会保险基金预算收支决算表</t>
    <phoneticPr fontId="5" type="noConversion"/>
  </si>
  <si>
    <t>项目</t>
  </si>
  <si>
    <t>合计</t>
  </si>
  <si>
    <r>
      <t xml:space="preserve">  1.</t>
    </r>
    <r>
      <rPr>
        <sz val="16"/>
        <color rgb="FF000000"/>
        <rFont val="方正仿宋_GBK"/>
        <family val="4"/>
        <charset val="134"/>
      </rPr>
      <t>因公出国（境）费</t>
    </r>
  </si>
  <si>
    <r>
      <t xml:space="preserve">  2.</t>
    </r>
    <r>
      <rPr>
        <sz val="16"/>
        <color rgb="FF000000"/>
        <rFont val="方正仿宋_GBK"/>
        <family val="4"/>
        <charset val="134"/>
      </rPr>
      <t>公务用车购置及运行维护费</t>
    </r>
  </si>
  <si>
    <r>
      <t xml:space="preserve">    </t>
    </r>
    <r>
      <rPr>
        <sz val="16"/>
        <color rgb="FF000000"/>
        <rFont val="方正仿宋_GBK"/>
        <family val="4"/>
        <charset val="134"/>
      </rPr>
      <t>（</t>
    </r>
    <r>
      <rPr>
        <sz val="16"/>
        <color rgb="FF000000"/>
        <rFont val="Times New Roman"/>
        <family val="1"/>
      </rPr>
      <t>1</t>
    </r>
    <r>
      <rPr>
        <sz val="16"/>
        <color rgb="FF000000"/>
        <rFont val="方正仿宋_GBK"/>
        <family val="4"/>
        <charset val="134"/>
      </rPr>
      <t>）公务用车购置费</t>
    </r>
  </si>
  <si>
    <r>
      <t xml:space="preserve">    </t>
    </r>
    <r>
      <rPr>
        <sz val="16"/>
        <color rgb="FF000000"/>
        <rFont val="方正仿宋_GBK"/>
        <family val="4"/>
        <charset val="134"/>
      </rPr>
      <t>（</t>
    </r>
    <r>
      <rPr>
        <sz val="16"/>
        <color rgb="FF000000"/>
        <rFont val="Times New Roman"/>
        <family val="1"/>
      </rPr>
      <t>2</t>
    </r>
    <r>
      <rPr>
        <sz val="16"/>
        <color rgb="FF000000"/>
        <rFont val="方正仿宋_GBK"/>
        <family val="4"/>
        <charset val="134"/>
      </rPr>
      <t>）公务用车运行维护费</t>
    </r>
  </si>
  <si>
    <r>
      <t xml:space="preserve">  3.</t>
    </r>
    <r>
      <rPr>
        <sz val="16"/>
        <color rgb="FF000000"/>
        <rFont val="方正仿宋_GBK"/>
        <family val="4"/>
        <charset val="134"/>
      </rPr>
      <t>公务接待费</t>
    </r>
  </si>
  <si>
    <t>2018年决算数</t>
    <phoneticPr fontId="49" type="noConversion"/>
  </si>
  <si>
    <t>功能科目编码</t>
    <phoneticPr fontId="5" type="noConversion"/>
  </si>
  <si>
    <t>科目名称</t>
  </si>
  <si>
    <t/>
  </si>
  <si>
    <t>一般公共预算支出合计</t>
    <phoneticPr fontId="5" type="noConversion"/>
  </si>
  <si>
    <t xml:space="preserve">  行政运行</t>
  </si>
  <si>
    <t xml:space="preserve">  事业运行</t>
  </si>
  <si>
    <t xml:space="preserve">  政务公开审批</t>
  </si>
  <si>
    <t xml:space="preserve">  信访事务</t>
  </si>
  <si>
    <t xml:space="preserve">  其他政府办公厅（室）及相关机构事务支出</t>
  </si>
  <si>
    <t xml:space="preserve">  其他财政事务支出</t>
  </si>
  <si>
    <t xml:space="preserve">  招商引资</t>
  </si>
  <si>
    <t xml:space="preserve">  其他商贸事务支出</t>
  </si>
  <si>
    <t xml:space="preserve">  其他群众团体事务支出</t>
  </si>
  <si>
    <t xml:space="preserve">  其他党委办公厅（室）及相关机构事务支出</t>
  </si>
  <si>
    <t xml:space="preserve">  其他共产党事务支出</t>
  </si>
  <si>
    <t xml:space="preserve">  其他一般公共服务支出</t>
  </si>
  <si>
    <t xml:space="preserve">  基层司法业务</t>
  </si>
  <si>
    <t xml:space="preserve">  社区矫正</t>
  </si>
  <si>
    <t xml:space="preserve">  其他司法支出</t>
  </si>
  <si>
    <t xml:space="preserve">  其他公共安全支出</t>
  </si>
  <si>
    <t xml:space="preserve">  其他教育管理事务支出</t>
  </si>
  <si>
    <t xml:space="preserve">  学前教育</t>
  </si>
  <si>
    <t xml:space="preserve">  小学教育</t>
  </si>
  <si>
    <t xml:space="preserve">  初中教育</t>
  </si>
  <si>
    <t xml:space="preserve">  高中教育</t>
  </si>
  <si>
    <t xml:space="preserve">  其他普通教育支出</t>
  </si>
  <si>
    <t xml:space="preserve">  职业高中教育</t>
  </si>
  <si>
    <t xml:space="preserve">  特殊学校教育</t>
  </si>
  <si>
    <t xml:space="preserve">  教师进修</t>
  </si>
  <si>
    <t xml:space="preserve">  干部教育</t>
  </si>
  <si>
    <t xml:space="preserve">  机构运行</t>
  </si>
  <si>
    <t xml:space="preserve">  青少年科技活动</t>
  </si>
  <si>
    <t xml:space="preserve">  图书馆</t>
  </si>
  <si>
    <t xml:space="preserve">  群众文化</t>
  </si>
  <si>
    <t xml:space="preserve">  文化创作与保护</t>
  </si>
  <si>
    <t xml:space="preserve">  文化和旅游市场管理</t>
  </si>
  <si>
    <t xml:space="preserve">  其他文化和旅游支出</t>
  </si>
  <si>
    <t xml:space="preserve">  文物保护</t>
  </si>
  <si>
    <t xml:space="preserve">  群众体育</t>
  </si>
  <si>
    <t xml:space="preserve">  新闻通讯</t>
  </si>
  <si>
    <t xml:space="preserve">  电视</t>
  </si>
  <si>
    <t xml:space="preserve">  其他广播电视支出</t>
  </si>
  <si>
    <t xml:space="preserve">  其他人力资源和社会保障管理事务支出</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</si>
  <si>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</si>
  <si>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</si>
  <si>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</si>
  <si>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</si>
  <si>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其他行政事业单位离退休支出</t>
  </si>
  <si>
    <t xml:space="preserve">  死亡抚恤</t>
  </si>
  <si>
    <t xml:space="preserve">  伤残抚恤</t>
  </si>
  <si>
    <t xml:space="preserve">  在乡复员、退伍军人生活补助</t>
  </si>
  <si>
    <t xml:space="preserve">  优抚事业单位支出</t>
  </si>
  <si>
    <t xml:space="preserve">  其他优抚支出</t>
  </si>
  <si>
    <t xml:space="preserve">  殡葬</t>
  </si>
  <si>
    <t xml:space="preserve">  社会福利事业单位</t>
  </si>
  <si>
    <t xml:space="preserve">  其他残疾人事业支出</t>
  </si>
  <si>
    <t xml:space="preserve">  其他社会保障和就业支出</t>
  </si>
  <si>
    <t xml:space="preserve">  其他卫生健康管理事务支出</t>
  </si>
  <si>
    <t xml:space="preserve">  综合医院</t>
  </si>
  <si>
    <t xml:space="preserve">  中医（民族）医院</t>
  </si>
  <si>
    <t xml:space="preserve">  精神病医院</t>
  </si>
  <si>
    <t xml:space="preserve">  其他公立医院支出</t>
  </si>
  <si>
    <t xml:space="preserve">  乡镇卫生院</t>
  </si>
  <si>
    <t xml:space="preserve">  其他基层医疗卫生机构支出</t>
  </si>
  <si>
    <t xml:space="preserve">  疾病预防控制机构</t>
  </si>
  <si>
    <t xml:space="preserve">  妇幼保健机构</t>
  </si>
  <si>
    <t xml:space="preserve">  基本公共卫生服务</t>
  </si>
  <si>
    <t xml:space="preserve">  重大公共卫生专项</t>
  </si>
  <si>
    <t xml:space="preserve">  其他计划生育事务支出</t>
  </si>
  <si>
    <t xml:space="preserve">  行政单位医疗</t>
  </si>
  <si>
    <t xml:space="preserve">  事业单位医疗</t>
  </si>
  <si>
    <t xml:space="preserve">  公务员医疗补助</t>
  </si>
  <si>
    <t xml:space="preserve">  其他行政事业单位医疗支出</t>
  </si>
  <si>
    <t xml:space="preserve">  其他卫生健康支出</t>
  </si>
  <si>
    <t xml:space="preserve">  生态环境监测与信息</t>
  </si>
  <si>
    <t xml:space="preserve">  工程建设管理</t>
  </si>
  <si>
    <t xml:space="preserve">  其他城乡社区管理事务支出</t>
  </si>
  <si>
    <t xml:space="preserve">  城乡社区规划与管理</t>
  </si>
  <si>
    <t xml:space="preserve">  其他城乡社区公共设施支出</t>
  </si>
  <si>
    <t xml:space="preserve">  城乡社区环境卫生</t>
  </si>
  <si>
    <t xml:space="preserve">  事业机构</t>
  </si>
  <si>
    <t xml:space="preserve">  自然保护区等管理</t>
  </si>
  <si>
    <t xml:space="preserve">  其他林业和草原支出</t>
  </si>
  <si>
    <t xml:space="preserve">  水利行业业务管理</t>
  </si>
  <si>
    <t xml:space="preserve">  扶贫事业机构</t>
  </si>
  <si>
    <t xml:space="preserve">  对村民委员会和村党支部的补助</t>
  </si>
  <si>
    <t xml:space="preserve">  公路养护</t>
  </si>
  <si>
    <t xml:space="preserve">  公路运输管理</t>
  </si>
  <si>
    <t xml:space="preserve">  其他公路水路运输支出</t>
  </si>
  <si>
    <t xml:space="preserve">  其他自然资源事务支出</t>
  </si>
  <si>
    <t xml:space="preserve">  住房公积金</t>
  </si>
  <si>
    <t xml:space="preserve">  地震事业机构</t>
  </si>
  <si>
    <t xml:space="preserve">  其他支出</t>
  </si>
  <si>
    <t>单位：万元</t>
    <phoneticPr fontId="5" type="noConversion"/>
  </si>
  <si>
    <t>二、上解上级支出</t>
    <phoneticPr fontId="5" type="noConversion"/>
  </si>
  <si>
    <t>三、调出资金</t>
    <phoneticPr fontId="5" type="noConversion"/>
  </si>
  <si>
    <t>四、地方政府债务还本支出</t>
    <phoneticPr fontId="5" type="noConversion"/>
  </si>
  <si>
    <t>五、结转下年</t>
    <phoneticPr fontId="5" type="noConversion"/>
  </si>
  <si>
    <t>一、补助乡镇支出</t>
    <phoneticPr fontId="4" type="noConversion"/>
  </si>
  <si>
    <t>2019年县本级一般公共预算收支决算表</t>
    <phoneticPr fontId="5" type="noConversion"/>
  </si>
  <si>
    <t>附件3</t>
    <phoneticPr fontId="5" type="noConversion"/>
  </si>
  <si>
    <t>2019年县本级一般公共预算支出决算表</t>
    <phoneticPr fontId="5" type="noConversion"/>
  </si>
  <si>
    <t>单位：万元</t>
    <phoneticPr fontId="4" type="noConversion"/>
  </si>
  <si>
    <t>支        出</t>
    <phoneticPr fontId="5" type="noConversion"/>
  </si>
  <si>
    <t>决算数</t>
    <phoneticPr fontId="5" type="noConversion"/>
  </si>
  <si>
    <t>一般公共预算本级支出合计</t>
    <phoneticPr fontId="4" type="noConversion"/>
  </si>
  <si>
    <t xml:space="preserve">  一般行政管理事务</t>
  </si>
  <si>
    <t xml:space="preserve">  人大会议</t>
  </si>
  <si>
    <t xml:space="preserve">  人大代表履职能力提升</t>
  </si>
  <si>
    <t xml:space="preserve">  代表工作</t>
  </si>
  <si>
    <t xml:space="preserve">  其他人大事务支出</t>
  </si>
  <si>
    <t xml:space="preserve">  政协会议</t>
  </si>
  <si>
    <t xml:space="preserve">  委员视察</t>
  </si>
  <si>
    <t xml:space="preserve">  其他政协事务支出</t>
  </si>
  <si>
    <t xml:space="preserve">  物价管理</t>
  </si>
  <si>
    <t xml:space="preserve">  其他发展与改革事务支出</t>
  </si>
  <si>
    <t xml:space="preserve">  专项普查活动</t>
  </si>
  <si>
    <t xml:space="preserve">  统计抽样调查</t>
  </si>
  <si>
    <t xml:space="preserve">  其他统计信息事务支出</t>
  </si>
  <si>
    <t xml:space="preserve">  税务办案</t>
  </si>
  <si>
    <t xml:space="preserve">  其他税收事务支出</t>
  </si>
  <si>
    <t xml:space="preserve">  审计业务</t>
  </si>
  <si>
    <t xml:space="preserve">  其他人力资源事务支出</t>
  </si>
  <si>
    <t xml:space="preserve">  其他纪检监察事务支出</t>
  </si>
  <si>
    <t xml:space="preserve">  档案馆</t>
  </si>
  <si>
    <t xml:space="preserve">  其他档案事务支出</t>
  </si>
  <si>
    <t xml:space="preserve">  其他民主党派及工商联事务支出</t>
  </si>
  <si>
    <t xml:space="preserve">  其他组织事务支出</t>
  </si>
  <si>
    <t xml:space="preserve">  其他宣传事务支出</t>
  </si>
  <si>
    <t xml:space="preserve">  其他统战事务支出</t>
  </si>
  <si>
    <t xml:space="preserve">  其他市场监督管理事务</t>
  </si>
  <si>
    <t xml:space="preserve">  执法办案</t>
  </si>
  <si>
    <t xml:space="preserve">  其他公安支出</t>
  </si>
  <si>
    <t xml:space="preserve">  其他法院支出</t>
  </si>
  <si>
    <t xml:space="preserve">  普法宣传</t>
  </si>
  <si>
    <t xml:space="preserve">  高等教育</t>
  </si>
  <si>
    <t xml:space="preserve">  其他职业教育支出</t>
  </si>
  <si>
    <t xml:space="preserve">  其他特殊教育支出</t>
  </si>
  <si>
    <t xml:space="preserve">  培训支出</t>
  </si>
  <si>
    <t xml:space="preserve">  其他教育支出</t>
  </si>
  <si>
    <t xml:space="preserve">  科技成果转化与扩散</t>
  </si>
  <si>
    <t xml:space="preserve">  其他技术研究与开发支出</t>
  </si>
  <si>
    <t xml:space="preserve">  科普活动</t>
  </si>
  <si>
    <t xml:space="preserve">  其他科学技术普及支出</t>
  </si>
  <si>
    <t xml:space="preserve">  科技奖励</t>
  </si>
  <si>
    <t xml:space="preserve">  其他科学技术支出</t>
  </si>
  <si>
    <t xml:space="preserve">  文化活动</t>
  </si>
  <si>
    <t xml:space="preserve">  社会保险经办机构</t>
  </si>
  <si>
    <t xml:space="preserve">  行政区划和地名管理</t>
  </si>
  <si>
    <t xml:space="preserve">  其他民政管理事务支出</t>
  </si>
  <si>
    <t xml:space="preserve">  就业创业服务补贴</t>
  </si>
  <si>
    <t xml:space="preserve">  其他就业补助支出</t>
  </si>
  <si>
    <t xml:space="preserve">  义务兵优待</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</si>
  <si>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</si>
  <si>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</si>
  <si>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</si>
  <si>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</si>
  <si>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</si>
  <si>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</si>
  <si>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儿童福利</t>
  </si>
  <si>
    <t xml:space="preserve">  老年福利</t>
  </si>
  <si>
    <t xml:space="preserve">  其他社会福利支出</t>
  </si>
  <si>
    <t xml:space="preserve">  残疾人康复</t>
  </si>
  <si>
    <t xml:space="preserve">  残疾人生活和护理补贴</t>
  </si>
  <si>
    <t xml:space="preserve">  其他红十字事业支出</t>
  </si>
  <si>
    <t xml:space="preserve">  城市最低生活保障金支出</t>
  </si>
  <si>
    <t xml:space="preserve">  农村最低生活保障金支出</t>
  </si>
  <si>
    <t xml:space="preserve">  临时救助支出</t>
  </si>
  <si>
    <t xml:space="preserve">  流浪乞讨人员救助支出</t>
  </si>
  <si>
    <t xml:space="preserve">  城市特困人员救助供养支出</t>
  </si>
  <si>
    <t xml:space="preserve">  农村特困人员救助供养支出</t>
  </si>
  <si>
    <t xml:space="preserve">  其他城市生活救助</t>
  </si>
  <si>
    <t xml:space="preserve">  其他农村生活救助</t>
  </si>
  <si>
    <t xml:space="preserve">  其他退役军人事务管理支出</t>
  </si>
  <si>
    <t xml:space="preserve">  突发公共卫生事件应急处理</t>
  </si>
  <si>
    <t xml:space="preserve">  其他公共卫生支出</t>
  </si>
  <si>
    <t xml:space="preserve">  中医（民族医）药专项</t>
  </si>
  <si>
    <t xml:space="preserve">  计划生育服务</t>
  </si>
  <si>
    <t xml:space="preserve">  财政对城乡居民基本医疗保险基金的补助</t>
  </si>
  <si>
    <t xml:space="preserve">  城乡医疗救助</t>
  </si>
  <si>
    <t xml:space="preserve">  其他医疗救助支出</t>
  </si>
  <si>
    <t xml:space="preserve">  优抚对象医疗补助</t>
  </si>
  <si>
    <t xml:space="preserve">  其他医疗保障管理事务支出</t>
  </si>
  <si>
    <t xml:space="preserve">  其他环境保护管理事务支出</t>
  </si>
  <si>
    <t xml:space="preserve">  建设项目环评审查与监督</t>
  </si>
  <si>
    <t xml:space="preserve">  其他环境监测与监察支出</t>
  </si>
  <si>
    <t xml:space="preserve">  大气</t>
  </si>
  <si>
    <t xml:space="preserve">  水体</t>
  </si>
  <si>
    <t xml:space="preserve">  固体废弃物与化学品</t>
  </si>
  <si>
    <t xml:space="preserve">  辐射</t>
  </si>
  <si>
    <t xml:space="preserve">  其他污染防治支出</t>
  </si>
  <si>
    <t xml:space="preserve">  生态保护</t>
  </si>
  <si>
    <t xml:space="preserve">  农村环境保护</t>
  </si>
  <si>
    <t xml:space="preserve">  自然保护区</t>
  </si>
  <si>
    <t xml:space="preserve">  其他自然生态保护支出</t>
  </si>
  <si>
    <t xml:space="preserve">  社会保险补助</t>
  </si>
  <si>
    <t xml:space="preserve">  政策性社会性支出补助</t>
  </si>
  <si>
    <t xml:space="preserve">  其他天然林保护支出</t>
  </si>
  <si>
    <t xml:space="preserve">  退耕现金</t>
  </si>
  <si>
    <t xml:space="preserve">  退耕还林工程建设</t>
  </si>
  <si>
    <t xml:space="preserve">  其他退耕还林支出</t>
  </si>
  <si>
    <t xml:space="preserve">  其他风沙荒漠治理支出</t>
  </si>
  <si>
    <t xml:space="preserve">  能源节约利用</t>
  </si>
  <si>
    <t xml:space="preserve">  生态环境执法监察</t>
  </si>
  <si>
    <t xml:space="preserve">  减排专项支出</t>
  </si>
  <si>
    <t xml:space="preserve">  其他节能环保支出</t>
  </si>
  <si>
    <t xml:space="preserve">  小城镇基础设施建设</t>
  </si>
  <si>
    <t xml:space="preserve">  其他城乡社区支出</t>
  </si>
  <si>
    <t xml:space="preserve">  科技转化与推广服务</t>
  </si>
  <si>
    <t xml:space="preserve">  病虫害控制</t>
  </si>
  <si>
    <t xml:space="preserve">  防灾救灾</t>
  </si>
  <si>
    <t xml:space="preserve">  农业生产支持补贴</t>
  </si>
  <si>
    <t xml:space="preserve">  农业组织化与产业化经营</t>
  </si>
  <si>
    <t xml:space="preserve">  农业资源保护修复与利用</t>
  </si>
  <si>
    <t xml:space="preserve">  其他农业支出</t>
  </si>
  <si>
    <t xml:space="preserve">  森林培育</t>
  </si>
  <si>
    <t xml:space="preserve">  森林资源管理</t>
  </si>
  <si>
    <t xml:space="preserve">  森林生态效益补偿</t>
  </si>
  <si>
    <t xml:space="preserve">  防灾减灾</t>
  </si>
  <si>
    <t xml:space="preserve">  水利工程建设</t>
  </si>
  <si>
    <t xml:space="preserve">  水利工程运行与维护</t>
  </si>
  <si>
    <t xml:space="preserve">  抗旱</t>
  </si>
  <si>
    <t xml:space="preserve">  农田水利</t>
  </si>
  <si>
    <t xml:space="preserve">  农村人畜饮水</t>
  </si>
  <si>
    <t xml:space="preserve">  农村基础设施建设</t>
  </si>
  <si>
    <t xml:space="preserve">  生产发展</t>
  </si>
  <si>
    <t xml:space="preserve">  社会发展</t>
  </si>
  <si>
    <t xml:space="preserve">  其他扶贫支出</t>
  </si>
  <si>
    <t xml:space="preserve">  对村级一事一议的补助</t>
  </si>
  <si>
    <t xml:space="preserve">  公路建设</t>
  </si>
  <si>
    <t xml:space="preserve">  公路和运输安全</t>
  </si>
  <si>
    <t xml:space="preserve">  救助打捞</t>
  </si>
  <si>
    <t xml:space="preserve">  海事管理</t>
  </si>
  <si>
    <t xml:space="preserve">  水路运输管理支出</t>
  </si>
  <si>
    <t xml:space="preserve">  取消政府还贷二级公路收费专项支出</t>
  </si>
  <si>
    <t xml:space="preserve">  铁路安全</t>
  </si>
  <si>
    <t xml:space="preserve">  成品油价格改革补贴其他支出</t>
  </si>
  <si>
    <t xml:space="preserve">  车辆购置税用于公路等基础设施建设支出</t>
  </si>
  <si>
    <t xml:space="preserve">  车辆购置税用于农村公路建设支出</t>
  </si>
  <si>
    <t xml:space="preserve">  公共交通运营补助</t>
  </si>
  <si>
    <t xml:space="preserve">  其他交通运输支出</t>
  </si>
  <si>
    <t>制造业</t>
  </si>
  <si>
    <t xml:space="preserve">  其他制造业支出</t>
  </si>
  <si>
    <t xml:space="preserve">  中小企业发展专项</t>
  </si>
  <si>
    <t xml:space="preserve">  其他商业流通事务支出</t>
  </si>
  <si>
    <t xml:space="preserve">  其他涉外发展服务支出</t>
  </si>
  <si>
    <t xml:space="preserve">  其他商业服务业等支出</t>
  </si>
  <si>
    <t xml:space="preserve">  气象装备保障维护</t>
  </si>
  <si>
    <t xml:space="preserve">  其他应急管理支出</t>
  </si>
  <si>
    <t xml:space="preserve">  地质灾害防治</t>
  </si>
  <si>
    <t xml:space="preserve">  中央自然灾害生活补助</t>
  </si>
  <si>
    <t xml:space="preserve">  地方政府一般债券付息支出</t>
  </si>
  <si>
    <t>2019年县本级政府性基金预算支出决算表</t>
    <phoneticPr fontId="5" type="noConversion"/>
  </si>
  <si>
    <t>单位：万元</t>
    <phoneticPr fontId="5" type="noConversion"/>
  </si>
  <si>
    <t>支        出</t>
    <phoneticPr fontId="5" type="noConversion"/>
  </si>
  <si>
    <t>决算数</t>
    <phoneticPr fontId="5" type="noConversion"/>
  </si>
  <si>
    <t>旅游发展基金支出</t>
  </si>
  <si>
    <t xml:space="preserve">  地方旅游开发项目补助</t>
  </si>
  <si>
    <t>大中型水库移民后期扶持基金支出</t>
  </si>
  <si>
    <t xml:space="preserve">  移民补助</t>
  </si>
  <si>
    <t xml:space="preserve">  基础设施建设和经济发展</t>
  </si>
  <si>
    <t>小型水库移民扶助基金安排的支出</t>
  </si>
  <si>
    <t>国有土地使用权出让收入及对应专项债务收入安排的支出</t>
  </si>
  <si>
    <t xml:space="preserve">  农村基础设施建设支出</t>
  </si>
  <si>
    <t xml:space="preserve">  其他国有土地使用权出让收入安排的支出</t>
  </si>
  <si>
    <t>农业土地开发资金安排的支出</t>
  </si>
  <si>
    <t xml:space="preserve">  农业土地开发资金安排的支出</t>
  </si>
  <si>
    <t>城市基础设施配套费安排的支出</t>
  </si>
  <si>
    <t xml:space="preserve">  城市公共设施</t>
  </si>
  <si>
    <t>土地储备专项债券收入安排的支出</t>
  </si>
  <si>
    <t xml:space="preserve">  其他土地储备专项债券收入安排的支出</t>
  </si>
  <si>
    <t>大中型水库库区基金安排的支出</t>
  </si>
  <si>
    <t>三峡水库库区基金支出</t>
  </si>
  <si>
    <t xml:space="preserve">  解决移民遗留问题</t>
  </si>
  <si>
    <t xml:space="preserve">  其他三峡水库库区基金支出</t>
  </si>
  <si>
    <t>国家重大水利工程建设基金安排的支出</t>
  </si>
  <si>
    <t xml:space="preserve">  三峡工程后续工作</t>
  </si>
  <si>
    <t>彩票发行销售机构业务费安排的支出</t>
  </si>
  <si>
    <t xml:space="preserve">  彩票市场调控资金支出</t>
  </si>
  <si>
    <t xml:space="preserve">  其他彩票发行销售机构业务费安排的支出</t>
  </si>
  <si>
    <t>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</si>
  <si>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</si>
  <si>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</si>
  <si>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</si>
  <si>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</si>
  <si>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</si>
  <si>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地方政府专项债务付息支出</t>
  </si>
  <si>
    <t xml:space="preserve">  国有土地使用权出让金债务付息支出</t>
  </si>
  <si>
    <t xml:space="preserve">    地方政府专项债务发行费用支出</t>
    <phoneticPr fontId="5" type="noConversion"/>
  </si>
  <si>
    <t xml:space="preserve">        国有土地使用权出让金债务发行费用支出</t>
    <phoneticPr fontId="5" type="noConversion"/>
  </si>
  <si>
    <t>附件5</t>
    <phoneticPr fontId="5" type="noConversion"/>
  </si>
  <si>
    <t>附件9</t>
    <phoneticPr fontId="5" type="noConversion"/>
  </si>
  <si>
    <t>单位：亿元</t>
  </si>
  <si>
    <t>地   区</t>
  </si>
  <si>
    <t>2019年债务限额</t>
    <phoneticPr fontId="5" type="noConversion"/>
  </si>
  <si>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</si>
  <si>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</si>
  <si>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</si>
  <si>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</si>
  <si>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</si>
  <si>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</si>
  <si>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</si>
  <si>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</si>
  <si>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</si>
  <si>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</si>
  <si>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</si>
  <si>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</si>
  <si>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</si>
  <si>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</si>
  <si>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</si>
  <si>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</si>
  <si>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</si>
  <si>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</si>
  <si>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</si>
  <si>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</si>
  <si>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</si>
  <si>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</si>
  <si>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</si>
  <si>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</si>
  <si>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</si>
  <si>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</si>
  <si>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</si>
  <si>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</si>
  <si>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</si>
  <si>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</si>
  <si>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</si>
  <si>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</si>
  <si>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</si>
  <si>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</si>
  <si>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</si>
  <si>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</si>
  <si>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</si>
  <si>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</si>
  <si>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</si>
  <si>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</si>
  <si>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</si>
  <si>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</si>
  <si>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项    目</t>
  </si>
  <si>
    <t>公式</t>
  </si>
  <si>
    <t>本地区</t>
    <phoneticPr fontId="5" type="noConversion"/>
  </si>
  <si>
    <t>本级</t>
  </si>
  <si>
    <t>一、2019年发行预计执行数</t>
    <phoneticPr fontId="5" type="noConversion"/>
  </si>
  <si>
    <t>A=B+D</t>
  </si>
  <si>
    <t>（一）一般债券</t>
  </si>
  <si>
    <t xml:space="preserve">   其中：再融资债券</t>
  </si>
  <si>
    <t>（二）专项债券</t>
  </si>
  <si>
    <t>D</t>
  </si>
  <si>
    <t>二、2019年还本支出预计执行数</t>
    <phoneticPr fontId="5" type="noConversion"/>
  </si>
  <si>
    <t>F=G+H</t>
  </si>
  <si>
    <t>G</t>
  </si>
  <si>
    <t>H</t>
  </si>
  <si>
    <t>三、2019年付息支出预计执行数</t>
    <phoneticPr fontId="5" type="noConversion"/>
  </si>
  <si>
    <t>I=J+K</t>
  </si>
  <si>
    <t>J</t>
  </si>
  <si>
    <t>K</t>
  </si>
  <si>
    <t>四、2020年还本支出预算数</t>
    <phoneticPr fontId="5" type="noConversion"/>
  </si>
  <si>
    <t>L=M+O</t>
  </si>
  <si>
    <t>M</t>
  </si>
  <si>
    <t xml:space="preserve">   其中：再融资</t>
  </si>
  <si>
    <t xml:space="preserve">         财政预算安排 </t>
    <phoneticPr fontId="5" type="noConversion"/>
  </si>
  <si>
    <t>N</t>
  </si>
  <si>
    <t>O</t>
  </si>
  <si>
    <t xml:space="preserve">         财政预算安排</t>
    <phoneticPr fontId="5" type="noConversion"/>
  </si>
  <si>
    <t>P</t>
  </si>
  <si>
    <t>五、2020年付息支出预算数</t>
    <phoneticPr fontId="5" type="noConversion"/>
  </si>
  <si>
    <t>Q=R+S</t>
  </si>
  <si>
    <t>R</t>
  </si>
  <si>
    <t>S</t>
  </si>
  <si>
    <t>2019年县本级 “三公”经费预决算情况对比表</t>
    <phoneticPr fontId="4" type="noConversion"/>
  </si>
  <si>
    <t>债券名称</t>
  </si>
  <si>
    <t xml:space="preserve">                债券基本信息</t>
  </si>
  <si>
    <t>债券项目名称</t>
    <phoneticPr fontId="49" type="noConversion"/>
  </si>
  <si>
    <t>债券项目已实现投资</t>
  </si>
  <si>
    <t>备注</t>
  </si>
  <si>
    <t>债券编码</t>
  </si>
  <si>
    <t>债券类型</t>
  </si>
  <si>
    <t>债券规模</t>
  </si>
  <si>
    <t>债券利率(%)</t>
  </si>
  <si>
    <t>债券期限</t>
  </si>
  <si>
    <t>其中：债券资金安排</t>
  </si>
  <si>
    <t>2019年重庆市政府一般债券（二期）</t>
  </si>
  <si>
    <t>157620</t>
  </si>
  <si>
    <t>一般债券</t>
  </si>
  <si>
    <t>2019</t>
  </si>
  <si>
    <t>2019-02-26</t>
  </si>
  <si>
    <t>3.39</t>
  </si>
  <si>
    <t>10年</t>
  </si>
  <si>
    <t>农村人居环境改善项目（百日大会战）</t>
    <phoneticPr fontId="49" type="noConversion"/>
  </si>
  <si>
    <t>2019年重庆市区县级土地储备专项债券（二期）-2019年重庆市政府专项债券（六期）</t>
  </si>
  <si>
    <t>157745</t>
  </si>
  <si>
    <t>土地储备专项债券</t>
  </si>
  <si>
    <t>2019-06-12</t>
  </si>
  <si>
    <t>3.32</t>
  </si>
  <si>
    <t>5年</t>
  </si>
  <si>
    <t>龙河新城马鞍山片区土地整治建设项目</t>
    <phoneticPr fontId="49" type="noConversion"/>
  </si>
  <si>
    <t>发行时间</t>
    <phoneticPr fontId="4" type="noConversion"/>
  </si>
  <si>
    <t>丰都县2019年地方政府债务限额及余额决算情况表</t>
    <phoneticPr fontId="5" type="noConversion"/>
  </si>
  <si>
    <t>丰都县2019年地方政府债券使用情况表</t>
    <phoneticPr fontId="5" type="noConversion"/>
  </si>
  <si>
    <t>丰都县2019年地方政府债券相关情况表</t>
    <phoneticPr fontId="5" type="noConversion"/>
  </si>
  <si>
    <t xml:space="preserve"> </t>
    <phoneticPr fontId="5" type="noConversion"/>
  </si>
  <si>
    <t>单位：万元</t>
    <phoneticPr fontId="5" type="noConversion"/>
  </si>
  <si>
    <t>1+5+X招商引资工作经费</t>
  </si>
  <si>
    <t>90-99周岁高龄津贴</t>
  </si>
  <si>
    <t>残疾人事业支出</t>
  </si>
  <si>
    <t>场镇升级改造资金</t>
  </si>
  <si>
    <t>党建工作活动经费</t>
  </si>
  <si>
    <t>道路建设资金</t>
  </si>
  <si>
    <t>防疫防治资金</t>
  </si>
  <si>
    <t>环境整治资金</t>
  </si>
  <si>
    <t>基本补助经费</t>
  </si>
  <si>
    <t>节日慰问金</t>
  </si>
  <si>
    <t>经济普查经费</t>
  </si>
  <si>
    <t>林业资金</t>
  </si>
  <si>
    <t>旅游建设资金</t>
  </si>
  <si>
    <t>农村改厕补助资金</t>
  </si>
  <si>
    <t>农业资金</t>
  </si>
  <si>
    <t>其他</t>
  </si>
  <si>
    <t>社会保障专项转移支付</t>
  </si>
  <si>
    <t>水利资金</t>
  </si>
  <si>
    <t>特殊疑难信访问题经费</t>
  </si>
  <si>
    <t>危房改造补助资金</t>
  </si>
  <si>
    <t>文化资金</t>
  </si>
  <si>
    <t>协管人员经费</t>
  </si>
  <si>
    <t>义务兵奖励经费</t>
  </si>
  <si>
    <t>易地扶贫资金</t>
  </si>
  <si>
    <t>优抚补助资金</t>
  </si>
  <si>
    <t>灾害补助资金</t>
  </si>
  <si>
    <t>驻村工作经费</t>
  </si>
  <si>
    <t>附件10</t>
    <phoneticPr fontId="5" type="noConversion"/>
  </si>
  <si>
    <t>附件11</t>
    <phoneticPr fontId="5" type="noConversion"/>
  </si>
  <si>
    <t>附件12</t>
    <phoneticPr fontId="5" type="noConversion"/>
  </si>
  <si>
    <t>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</si>
  <si>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</si>
  <si>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</si>
  <si>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</si>
  <si>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</si>
  <si>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</si>
  <si>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</si>
  <si>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</si>
  <si>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</si>
  <si>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</si>
  <si>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</si>
  <si>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</si>
  <si>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</si>
  <si>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</si>
  <si>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小计</t>
  </si>
  <si>
    <t>商品和服务支出</t>
  </si>
  <si>
    <t>办公费</t>
  </si>
  <si>
    <t>印刷费</t>
  </si>
  <si>
    <t>咨询费</t>
  </si>
  <si>
    <t>手续费</t>
  </si>
  <si>
    <t>水费</t>
  </si>
  <si>
    <t>电费</t>
  </si>
  <si>
    <t>邮电费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</si>
  <si>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</si>
  <si>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</si>
  <si>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</si>
  <si>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</si>
  <si>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</si>
  <si>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</si>
  <si>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</si>
  <si>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</si>
  <si>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</si>
  <si>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</si>
  <si>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</si>
  <si>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</si>
  <si>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</si>
  <si>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</si>
  <si>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</si>
  <si>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</si>
  <si>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</si>
  <si>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</si>
  <si>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</si>
  <si>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</si>
  <si>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</si>
  <si>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抚恤金</t>
  </si>
  <si>
    <t>生活补助</t>
  </si>
  <si>
    <t>医疗费补助</t>
  </si>
  <si>
    <t>奖励金</t>
  </si>
  <si>
    <t>其他对个人和家庭的补助</t>
  </si>
  <si>
    <t>资本性支出</t>
  </si>
  <si>
    <t>办公设备购置</t>
  </si>
  <si>
    <t>公务用车购置</t>
  </si>
  <si>
    <t>文物和陈列品购置</t>
  </si>
  <si>
    <t>无形资产购置</t>
  </si>
  <si>
    <t>其他资本性支出</t>
  </si>
  <si>
    <t>支出金额</t>
    <phoneticPr fontId="49" type="noConversion"/>
  </si>
  <si>
    <t>类级科目</t>
    <phoneticPr fontId="49" type="noConversion"/>
  </si>
  <si>
    <t>款级科目</t>
    <phoneticPr fontId="49" type="noConversion"/>
  </si>
  <si>
    <t xml:space="preserve">  　政府性基金预算调入</t>
    <phoneticPr fontId="5" type="noConversion"/>
  </si>
  <si>
    <t xml:space="preserve">  　国有资本经营预算调入</t>
    <phoneticPr fontId="4" type="noConversion"/>
  </si>
  <si>
    <t xml:space="preserve">    地方政府债券收入(再融资债券）</t>
    <phoneticPr fontId="4" type="noConversion"/>
  </si>
  <si>
    <t>2019年县本级一般公共预算基本支出决算表（按经济分类科目）</t>
    <phoneticPr fontId="5" type="noConversion"/>
  </si>
  <si>
    <t>2019年县本级一般公共预算基本支出决算表（按功能分类科目）</t>
    <phoneticPr fontId="5" type="noConversion"/>
  </si>
  <si>
    <t>2019年县本级一般公共预算转移性支出决算表（按乡镇分）</t>
    <phoneticPr fontId="5" type="noConversion"/>
  </si>
  <si>
    <t xml:space="preserve">2019年县本级一般公共预算转移性支出决算表（按项目分） </t>
    <phoneticPr fontId="5" type="noConversion"/>
  </si>
  <si>
    <t>专项扶贫资金</t>
    <phoneticPr fontId="4" type="noConversion"/>
  </si>
  <si>
    <t>产业及就业扶持资金</t>
    <phoneticPr fontId="4" type="noConversion"/>
  </si>
  <si>
    <t>附件4</t>
    <phoneticPr fontId="5" type="noConversion"/>
  </si>
  <si>
    <t>附件6</t>
    <phoneticPr fontId="5" type="noConversion"/>
  </si>
  <si>
    <t>附件7</t>
    <phoneticPr fontId="4" type="noConversion"/>
  </si>
  <si>
    <t>附件8</t>
    <phoneticPr fontId="5" type="noConversion"/>
  </si>
  <si>
    <t>　</t>
    <phoneticPr fontId="4" type="noConversion"/>
  </si>
  <si>
    <t>　</t>
    <phoneticPr fontId="4" type="noConversion"/>
  </si>
  <si>
    <t>2019年县本级国有资本经营预算转移性收支决算表</t>
    <phoneticPr fontId="5" type="noConversion"/>
  </si>
  <si>
    <t>　</t>
    <phoneticPr fontId="4" type="noConversion"/>
  </si>
  <si>
    <t>　</t>
    <phoneticPr fontId="5" type="noConversion"/>
  </si>
  <si>
    <t>　</t>
    <phoneticPr fontId="4" type="noConversion"/>
  </si>
  <si>
    <t>二、补助下级支出</t>
    <phoneticPr fontId="5" type="noConversion"/>
  </si>
  <si>
    <t>附件13</t>
    <phoneticPr fontId="5" type="noConversion"/>
  </si>
  <si>
    <t>附件14</t>
    <phoneticPr fontId="5" type="noConversion"/>
  </si>
  <si>
    <t>2019年债务余额</t>
    <phoneticPr fontId="5" type="noConversion"/>
  </si>
  <si>
    <t>附件15</t>
    <phoneticPr fontId="5" type="noConversion"/>
  </si>
  <si>
    <t>附件16</t>
    <phoneticPr fontId="5" type="noConversion"/>
  </si>
  <si>
    <t>附件17</t>
    <phoneticPr fontId="4" type="noConversion"/>
  </si>
  <si>
    <t>2019预算数</t>
    <phoneticPr fontId="4" type="noConversion"/>
  </si>
  <si>
    <t>2019年决算数</t>
    <phoneticPr fontId="4" type="noConversion"/>
  </si>
  <si>
    <t>2018年决算数</t>
    <phoneticPr fontId="4" type="noConversion"/>
  </si>
  <si>
    <t>2019年决算比上年决算增减%</t>
    <phoneticPr fontId="4" type="noConversion"/>
  </si>
  <si>
    <t>2019年决算比上年决算增减金额</t>
    <phoneticPr fontId="4" type="noConversion"/>
  </si>
  <si>
    <t>变动预算数</t>
    <phoneticPr fontId="4" type="noConversion"/>
  </si>
  <si>
    <t>执行数</t>
    <phoneticPr fontId="4" type="noConversion"/>
  </si>
  <si>
    <t>决算数为变动预算%</t>
    <phoneticPr fontId="4" type="noConversion"/>
  </si>
  <si>
    <t>决算数比上年决算增长%</t>
    <phoneticPr fontId="4" type="noConversion"/>
  </si>
  <si>
    <t xml:space="preserve"> </t>
    <phoneticPr fontId="4" type="noConversion"/>
  </si>
  <si>
    <t xml:space="preserve"> </t>
    <phoneticPr fontId="4" type="noConversion"/>
  </si>
  <si>
    <t>注：1.调整预算数为经丰都县第十八届人大常委会第二十五次会议审批通过的第二次预算调整数。</t>
    <phoneticPr fontId="4" type="noConversion"/>
  </si>
  <si>
    <t>执行数</t>
    <phoneticPr fontId="4" type="noConversion"/>
  </si>
  <si>
    <t>执行数</t>
    <phoneticPr fontId="5" type="noConversion"/>
  </si>
  <si>
    <t>决算数</t>
    <phoneticPr fontId="5" type="noConversion"/>
  </si>
  <si>
    <t>一般性转移支付</t>
  </si>
  <si>
    <t>年初预算数</t>
    <phoneticPr fontId="5" type="noConversion"/>
  </si>
  <si>
    <t>明细与决算数一致</t>
    <phoneticPr fontId="4" type="noConversion"/>
  </si>
  <si>
    <t>一般性转移支付</t>
    <phoneticPr fontId="5" type="noConversion"/>
  </si>
  <si>
    <t>二、专项转移支付补助支出</t>
    <phoneticPr fontId="4" type="noConversion"/>
  </si>
  <si>
    <t>补助乡镇合计</t>
    <phoneticPr fontId="4" type="noConversion"/>
  </si>
  <si>
    <t>项目</t>
    <phoneticPr fontId="4" type="noConversion"/>
  </si>
  <si>
    <t>年初预算数</t>
    <phoneticPr fontId="5" type="noConversion"/>
  </si>
  <si>
    <t>执行数</t>
    <phoneticPr fontId="5" type="noConversion"/>
  </si>
  <si>
    <t>一、一般性转移支付补助支出</t>
    <phoneticPr fontId="4" type="noConversion"/>
  </si>
  <si>
    <t>变动预算数</t>
    <phoneticPr fontId="4" type="noConversion"/>
  </si>
  <si>
    <t>执行数</t>
    <phoneticPr fontId="4" type="noConversion"/>
  </si>
  <si>
    <t>年初预算</t>
    <phoneticPr fontId="5" type="noConversion"/>
  </si>
  <si>
    <t>2019年决算比当年预算增减金额</t>
    <phoneticPr fontId="4" type="noConversion"/>
  </si>
  <si>
    <t>2019年决算比当年预算增减%</t>
    <phoneticPr fontId="4" type="noConversion"/>
  </si>
  <si>
    <t xml:space="preserve"> </t>
    <phoneticPr fontId="4" type="noConversion"/>
  </si>
  <si>
    <t>2019年县本级一般公共预算转移支付收支决算表</t>
    <phoneticPr fontId="5" type="noConversion"/>
  </si>
  <si>
    <t>农村人居环境整治“百日大会战”专项补助资金</t>
    <phoneticPr fontId="4" type="noConversion"/>
  </si>
  <si>
    <t>体制补助</t>
    <phoneticPr fontId="4" type="noConversion"/>
  </si>
  <si>
    <t>非税及烟税返还补助</t>
    <phoneticPr fontId="4" type="noConversion"/>
  </si>
  <si>
    <t>　　2.变动预算数是在调整预算数的基础上进行的调整。根据预算法规定，对属于预算调整事项应报经县人大常委会审议的，变动预算数以第二次预算调整情况为准；对不属于预算调整审议事项但涉及收支总量变动的，如上级补助收入、上解支出、下级上解收入、补助下级支出、调入资金、安排预算稳定调节基金等，变动预算数以执行数为准。变动预算是以2019年底为时间节点所做的预算，因此参考执行数；决算数是2020年办理上年决算中的对帐结果，因此不作为变动预算数参考。</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</si>
</sst>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76" formatCode="#,##0_ "/>
    <numFmt numFmtId="177" formatCode="0_);[Red]\(0\)"/>
    <numFmt numFmtId="178" formatCode="0_ "/>
    <numFmt numFmtId="179" formatCode="0.00_ ;[Red]\-0.00\ "/>
    <numFmt numFmtId="180" formatCode="#,##0.00_ "/>
    <numFmt numFmtId="181" formatCode="0.0_ "/>
    <numFmt numFmtId="182" formatCode="#,##0_);[Red]\(#,##0\)"/>
    <numFmt numFmtId="183" formatCode="#,##0.00_);[Red]\(#,##0.00\)"/>
    <numFmt numFmtId="184" formatCode="#,##0.000000"/>
    <numFmt numFmtId="185" formatCode="#,##0_ ;[Red]\-#,##0\ "/>
  </numFmts>
  <fonts count="85">
    <font>
      <sz val="11"/>
      <color theme="1"/>
      <name val="宋体"/>
      <family val="2"/>
      <charset val="134"/>
      <scheme val="minor"/>
    </font>
    <font>
      <sz val="11"/>
      <color theme="1"/>
      <name val="宋体"/>
      <family val="2"/>
      <charset val="134"/>
      <scheme val="minor"/>
    </font>
    <font>
      <sz val="11"/>
      <color theme="1"/>
      <name val="宋体"/>
      <family val="3"/>
      <charset val="134"/>
      <scheme val="minor"/>
    </font>
    <font>
      <sz val="14"/>
      <color theme="1"/>
      <name val="方正黑体_GBK"/>
      <family val="4"/>
      <charset val="134"/>
    </font>
    <font>
      <sz val="9"/>
      <name val="宋体"/>
      <family val="2"/>
      <charset val="134"/>
      <scheme val="minor"/>
    </font>
    <font>
      <sz val="9"/>
      <name val="宋体"/>
      <family val="3"/>
      <charset val="134"/>
    </font>
    <font>
      <sz val="18"/>
      <color theme="1"/>
      <name val="方正黑体_GBK"/>
      <family val="4"/>
      <charset val="134"/>
    </font>
    <font>
      <sz val="10"/>
      <color indexed="8"/>
      <name val="宋体"/>
      <family val="3"/>
      <charset val="134"/>
    </font>
    <font>
      <sz val="14"/>
      <name val="黑体"/>
      <family val="3"/>
      <charset val="134"/>
    </font>
    <font>
      <sz val="10"/>
      <name val="Arial"/>
      <family val="2"/>
    </font>
    <font>
      <b/>
      <sz val="12"/>
      <color indexed="8"/>
      <name val="宋体"/>
      <family val="3"/>
      <charset val="134"/>
    </font>
    <font>
      <b/>
      <sz val="12"/>
      <color theme="1"/>
      <name val="宋体"/>
      <family val="3"/>
      <charset val="134"/>
      <scheme val="minor"/>
    </font>
    <font>
      <sz val="12"/>
      <color theme="1"/>
      <name val="宋体"/>
      <family val="3"/>
      <charset val="134"/>
      <scheme val="minor"/>
    </font>
    <font>
      <sz val="10"/>
      <color theme="1"/>
      <name val="宋体"/>
      <family val="3"/>
      <charset val="134"/>
      <scheme val="minor"/>
    </font>
    <font>
      <sz val="10"/>
      <name val="宋体"/>
      <family val="3"/>
      <charset val="134"/>
    </font>
    <font>
      <sz val="12"/>
      <color indexed="8"/>
      <name val="宋体"/>
      <family val="3"/>
      <charset val="134"/>
    </font>
    <font>
      <sz val="14"/>
      <color theme="1"/>
      <name val="宋体"/>
      <family val="3"/>
      <charset val="134"/>
      <scheme val="minor"/>
    </font>
    <font>
      <sz val="1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theme="1"/>
      <name val="宋体"/>
      <family val="2"/>
      <scheme val="minor"/>
    </font>
    <font>
      <sz val="11"/>
      <color indexed="8"/>
      <name val="宋体"/>
      <family val="3"/>
      <charset val="134"/>
    </font>
    <font>
      <sz val="11"/>
      <color indexed="8"/>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8"/>
      <color theme="1"/>
      <name val="方正小标宋_GBK"/>
      <family val="4"/>
      <charset val="134"/>
    </font>
    <font>
      <sz val="12"/>
      <name val="黑体"/>
      <family val="3"/>
    </font>
    <font>
      <b/>
      <sz val="18"/>
      <color theme="1"/>
      <name val="宋体"/>
      <family val="3"/>
      <charset val="134"/>
      <scheme val="minor"/>
    </font>
    <font>
      <sz val="14"/>
      <color theme="1"/>
      <name val="黑体"/>
      <family val="3"/>
      <charset val="134"/>
    </font>
    <font>
      <sz val="10.5"/>
      <name val="宋体"/>
      <family val="3"/>
      <charset val="134"/>
    </font>
    <font>
      <sz val="10"/>
      <name val="Times New Roman"/>
      <family val="1"/>
    </font>
    <font>
      <sz val="10.5"/>
      <color theme="1"/>
      <name val="Calibri"/>
      <family val="2"/>
    </font>
    <font>
      <sz val="12"/>
      <name val="仿宋_GB2312"/>
      <family val="3"/>
      <charset val="134"/>
    </font>
    <font>
      <sz val="14"/>
      <color indexed="8"/>
      <name val="方正黑体_GBK"/>
      <family val="4"/>
      <charset val="134"/>
    </font>
    <font>
      <b/>
      <sz val="11"/>
      <color theme="1"/>
      <name val="宋体"/>
      <family val="3"/>
      <charset val="134"/>
      <scheme val="minor"/>
    </font>
    <font>
      <b/>
      <sz val="11"/>
      <name val="宋体"/>
      <family val="3"/>
      <charset val="134"/>
    </font>
    <font>
      <sz val="11"/>
      <name val="宋体"/>
      <family val="3"/>
      <charset val="134"/>
    </font>
    <font>
      <b/>
      <sz val="12"/>
      <name val="宋体"/>
      <family val="3"/>
      <charset val="134"/>
    </font>
    <font>
      <sz val="9"/>
      <name val="宋体"/>
      <family val="3"/>
      <charset val="134"/>
      <scheme val="minor"/>
    </font>
    <font>
      <sz val="10"/>
      <name val="宋体"/>
      <family val="3"/>
      <charset val="134"/>
      <scheme val="minor"/>
    </font>
    <font>
      <sz val="14"/>
      <name val="方正黑体_GBK"/>
      <family val="4"/>
      <charset val="134"/>
    </font>
    <font>
      <sz val="18"/>
      <name val="方正小标宋_GBK"/>
      <family val="4"/>
      <charset val="134"/>
    </font>
    <font>
      <sz val="11"/>
      <name val="宋体"/>
      <family val="3"/>
      <charset val="134"/>
      <scheme val="minor"/>
    </font>
    <font>
      <b/>
      <sz val="12"/>
      <name val="宋体"/>
      <family val="3"/>
      <charset val="134"/>
      <scheme val="minor"/>
    </font>
    <font>
      <sz val="12"/>
      <name val="宋体"/>
      <family val="3"/>
      <charset val="134"/>
      <scheme val="minor"/>
    </font>
    <font>
      <sz val="18"/>
      <color indexed="8"/>
      <name val="方正小标宋_GBK"/>
      <family val="4"/>
      <charset val="134"/>
    </font>
    <font>
      <b/>
      <sz val="18"/>
      <color indexed="8"/>
      <name val="宋体"/>
      <family val="3"/>
      <charset val="134"/>
    </font>
    <font>
      <sz val="11"/>
      <name val="黑体"/>
      <family val="3"/>
      <charset val="134"/>
    </font>
    <font>
      <b/>
      <sz val="10"/>
      <color indexed="8"/>
      <name val="宋体"/>
      <family val="3"/>
      <charset val="134"/>
    </font>
    <font>
      <sz val="10"/>
      <name val="仿宋_GB2312"/>
      <family val="3"/>
      <charset val="134"/>
    </font>
    <font>
      <sz val="16"/>
      <color rgb="FF000000"/>
      <name val="方正黑体_GBK"/>
      <family val="4"/>
      <charset val="134"/>
    </font>
    <font>
      <sz val="10"/>
      <color theme="1"/>
      <name val="Times New Roman"/>
      <family val="1"/>
    </font>
    <font>
      <sz val="18"/>
      <color rgb="FF333333"/>
      <name val="方正黑体_GBK"/>
      <family val="4"/>
      <charset val="134"/>
    </font>
    <font>
      <sz val="16"/>
      <color rgb="FF000000"/>
      <name val="方正仿宋_GBK"/>
      <family val="4"/>
      <charset val="134"/>
    </font>
    <font>
      <sz val="16"/>
      <color rgb="FF000000"/>
      <name val="Times New Roman"/>
      <family val="1"/>
    </font>
    <font>
      <sz val="10"/>
      <color indexed="8"/>
      <name val="Arial"/>
      <family val="2"/>
    </font>
    <font>
      <sz val="10"/>
      <name val="宋体"/>
      <family val="3"/>
      <charset val="134"/>
      <scheme val="major"/>
    </font>
    <font>
      <sz val="10"/>
      <color theme="1"/>
      <name val="宋体"/>
      <family val="2"/>
      <charset val="134"/>
      <scheme val="minor"/>
    </font>
    <font>
      <sz val="10"/>
      <name val="宋体"/>
      <family val="2"/>
      <charset val="134"/>
    </font>
    <font>
      <sz val="11"/>
      <color indexed="8"/>
      <name val="方正黑体_GBK"/>
      <family val="4"/>
      <charset val="134"/>
    </font>
    <font>
      <sz val="16"/>
      <name val="方正小标宋_GBK"/>
      <family val="4"/>
      <charset val="134"/>
    </font>
    <font>
      <sz val="9"/>
      <name val="SimSun"/>
      <charset val="134"/>
    </font>
    <font>
      <sz val="11"/>
      <name val="SimSun"/>
      <charset val="134"/>
    </font>
    <font>
      <sz val="16"/>
      <color indexed="8"/>
      <name val="方正小标宋_GBK"/>
      <family val="4"/>
      <charset val="134"/>
    </font>
    <font>
      <b/>
      <sz val="11"/>
      <name val="SimSun"/>
      <charset val="134"/>
    </font>
    <font>
      <sz val="14"/>
      <color rgb="FF000000"/>
      <name val="Times New Roman"/>
      <family val="1"/>
    </font>
    <font>
      <b/>
      <sz val="12"/>
      <name val="SimSun"/>
      <charset val="134"/>
    </font>
    <font>
      <sz val="12"/>
      <name val="SimSun"/>
      <charset val="134"/>
    </font>
    <font>
      <sz val="12"/>
      <color indexed="8"/>
      <name val="宋体"/>
      <family val="3"/>
      <charset val="134"/>
      <scheme val="minor"/>
    </font>
    <font>
      <sz val="12"/>
      <color theme="1"/>
      <name val="宋体"/>
      <family val="2"/>
      <charset val="134"/>
      <scheme val="minor"/>
    </font>
    <font>
      <sz val="11"/>
      <color theme="1"/>
      <name val="宋体"/>
      <family val="3"/>
      <charset val="134"/>
    </font>
    <font>
      <b/>
      <sz val="11"/>
      <color theme="1"/>
      <name val="宋体"/>
      <family val="3"/>
      <charset val="134"/>
    </font>
    <font>
      <sz val="11"/>
      <color theme="1"/>
      <name val="黑体"/>
      <family val="3"/>
      <charset val="134"/>
    </font>
    <font>
      <sz val="14"/>
      <color rgb="FF000000"/>
      <name val="方正黑体_GBK"/>
      <family val="4"/>
      <charset val="134"/>
    </font>
  </fonts>
  <fills count="13">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auto="1"/>
      </left>
      <right/>
      <top style="thin">
        <color auto="1"/>
      </top>
      <bottom style="thin">
        <color auto="1"/>
      </bottom>
      <diagonal/>
    </border>
    <border>
      <left style="thin">
        <color indexed="8"/>
      </left>
      <right/>
      <top style="thin">
        <color indexed="8"/>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medium">
        <color rgb="FF000000"/>
      </top>
      <bottom/>
      <diagonal/>
    </border>
    <border>
      <left style="thin">
        <color indexed="64"/>
      </left>
      <right style="thin">
        <color indexed="64"/>
      </right>
      <top/>
      <bottom style="thin">
        <color indexed="64"/>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70">
    <xf numFmtId="0" fontId="0" fillId="0" borderId="0">
      <alignment vertical="center"/>
    </xf>
    <xf numFmtId="0" fontId="2" fillId="0" borderId="0">
      <alignment vertical="center"/>
    </xf>
    <xf numFmtId="0" fontId="2" fillId="0" borderId="0">
      <alignment vertical="center"/>
    </xf>
    <xf numFmtId="0" fontId="9" fillId="0" borderId="0"/>
    <xf numFmtId="0" fontId="9" fillId="0" borderId="0"/>
    <xf numFmtId="9" fontId="17" fillId="0" borderId="0" applyFont="0" applyFill="0" applyBorder="0" applyAlignment="0" applyProtection="0"/>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3" borderId="0" applyNumberFormat="0" applyBorder="0" applyAlignment="0" applyProtection="0">
      <alignment vertical="center"/>
    </xf>
    <xf numFmtId="0" fontId="17" fillId="0" borderId="0">
      <alignment vertical="center"/>
    </xf>
    <xf numFmtId="0" fontId="17" fillId="0" borderId="0">
      <alignment vertical="center"/>
    </xf>
    <xf numFmtId="0" fontId="2" fillId="0" borderId="0">
      <alignment vertical="center"/>
    </xf>
    <xf numFmtId="0" fontId="17" fillId="0" borderId="0">
      <alignment vertical="center"/>
    </xf>
    <xf numFmtId="0" fontId="2" fillId="0" borderId="0">
      <alignment vertical="center"/>
    </xf>
    <xf numFmtId="0" fontId="2" fillId="0" borderId="0">
      <alignment vertical="center"/>
    </xf>
    <xf numFmtId="0" fontId="23" fillId="0" borderId="0"/>
    <xf numFmtId="0" fontId="24" fillId="0" borderId="0">
      <alignment vertical="center"/>
    </xf>
    <xf numFmtId="0" fontId="17" fillId="0" borderId="0"/>
    <xf numFmtId="0" fontId="17" fillId="0" borderId="0"/>
    <xf numFmtId="0" fontId="17" fillId="0" borderId="0"/>
    <xf numFmtId="0" fontId="2" fillId="0" borderId="0">
      <alignment vertical="center"/>
    </xf>
    <xf numFmtId="0" fontId="25"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2" fillId="0" borderId="0">
      <alignment vertical="center"/>
    </xf>
    <xf numFmtId="0" fontId="17" fillId="0" borderId="0"/>
    <xf numFmtId="0" fontId="17" fillId="0" borderId="0"/>
    <xf numFmtId="0" fontId="2" fillId="0" borderId="0">
      <alignment vertical="center"/>
    </xf>
    <xf numFmtId="0" fontId="17" fillId="0" borderId="0"/>
    <xf numFmtId="0" fontId="2" fillId="0" borderId="0">
      <alignment vertical="center"/>
    </xf>
    <xf numFmtId="0" fontId="2" fillId="0" borderId="0">
      <alignment vertical="center"/>
    </xf>
    <xf numFmtId="0" fontId="14" fillId="0" borderId="0"/>
    <xf numFmtId="0" fontId="17" fillId="0" borderId="0">
      <alignment vertical="center"/>
    </xf>
    <xf numFmtId="0" fontId="25" fillId="0" borderId="0">
      <alignment vertical="center"/>
    </xf>
    <xf numFmtId="0" fontId="25" fillId="0" borderId="0">
      <alignment vertical="center"/>
    </xf>
    <xf numFmtId="0" fontId="26" fillId="4" borderId="0" applyNumberFormat="0" applyBorder="0" applyAlignment="0" applyProtection="0">
      <alignment vertical="center"/>
    </xf>
    <xf numFmtId="0" fontId="27" fillId="0" borderId="9" applyNumberFormat="0" applyFill="0" applyAlignment="0" applyProtection="0">
      <alignment vertical="center"/>
    </xf>
    <xf numFmtId="0" fontId="28" fillId="5" borderId="10" applyNumberFormat="0" applyAlignment="0" applyProtection="0">
      <alignment vertical="center"/>
    </xf>
    <xf numFmtId="0" fontId="29" fillId="6" borderId="11"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43" fontId="2" fillId="0" borderId="0" applyFont="0" applyFill="0" applyBorder="0" applyAlignment="0" applyProtection="0">
      <alignmen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vertical="center"/>
    </xf>
    <xf numFmtId="41" fontId="17" fillId="0" borderId="0" applyFont="0" applyFill="0" applyBorder="0" applyAlignment="0" applyProtection="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alignment vertical="center"/>
    </xf>
    <xf numFmtId="0" fontId="33" fillId="7" borderId="0" applyNumberFormat="0" applyBorder="0" applyAlignment="0" applyProtection="0">
      <alignment vertical="center"/>
    </xf>
    <xf numFmtId="0" fontId="34" fillId="5" borderId="13" applyNumberFormat="0" applyAlignment="0" applyProtection="0">
      <alignment vertical="center"/>
    </xf>
    <xf numFmtId="0" fontId="35" fillId="8" borderId="10" applyNumberFormat="0" applyAlignment="0" applyProtection="0">
      <alignment vertical="center"/>
    </xf>
    <xf numFmtId="0" fontId="9" fillId="0" borderId="0"/>
    <xf numFmtId="0" fontId="17" fillId="9" borderId="14" applyNumberFormat="0" applyFont="0" applyAlignment="0" applyProtection="0">
      <alignment vertical="center"/>
    </xf>
    <xf numFmtId="0" fontId="66" fillId="0" borderId="0"/>
    <xf numFmtId="41" fontId="24" fillId="0" borderId="0" applyFont="0" applyFill="0" applyBorder="0" applyAlignment="0" applyProtection="0">
      <alignment vertical="center"/>
    </xf>
    <xf numFmtId="0" fontId="1" fillId="0" borderId="0">
      <alignment vertical="center"/>
    </xf>
  </cellStyleXfs>
  <cellXfs count="438">
    <xf numFmtId="0" fontId="0" fillId="0" borderId="0" xfId="0">
      <alignment vertical="center"/>
    </xf>
    <xf numFmtId="0" fontId="2" fillId="0" borderId="0" xfId="1" applyFill="1">
      <alignment vertical="center"/>
    </xf>
    <xf numFmtId="0" fontId="6" fillId="0" borderId="0" xfId="1" applyFont="1" applyFill="1" applyAlignment="1">
      <alignment horizontal="center" vertical="center"/>
    </xf>
    <xf numFmtId="176" fontId="6" fillId="0" borderId="0" xfId="1" applyNumberFormat="1" applyFont="1" applyFill="1" applyAlignment="1">
      <alignment horizontal="center" vertical="center"/>
    </xf>
    <xf numFmtId="10" fontId="6" fillId="0" borderId="0" xfId="1" applyNumberFormat="1" applyFont="1" applyFill="1" applyAlignment="1">
      <alignment horizontal="center" vertical="center"/>
    </xf>
    <xf numFmtId="0" fontId="8" fillId="2" borderId="1" xfId="1" applyFont="1" applyFill="1" applyBorder="1" applyAlignment="1">
      <alignment horizontal="center" vertical="center"/>
    </xf>
    <xf numFmtId="176" fontId="8" fillId="2" borderId="1" xfId="3" applyNumberFormat="1" applyFont="1" applyFill="1" applyBorder="1" applyAlignment="1" applyProtection="1">
      <alignment horizontal="center" vertical="center" wrapText="1"/>
      <protection locked="0"/>
    </xf>
    <xf numFmtId="10" fontId="8" fillId="2" borderId="1" xfId="3" applyNumberFormat="1" applyFont="1" applyFill="1" applyBorder="1" applyAlignment="1" applyProtection="1">
      <alignment horizontal="center" vertical="center" wrapText="1"/>
      <protection locked="0"/>
    </xf>
    <xf numFmtId="0" fontId="8" fillId="2" borderId="1" xfId="3" applyNumberFormat="1" applyFont="1" applyFill="1" applyBorder="1" applyAlignment="1" applyProtection="1">
      <alignment horizontal="center" vertical="center" wrapText="1"/>
      <protection locked="0"/>
    </xf>
    <xf numFmtId="10" fontId="11" fillId="2" borderId="1" xfId="1" applyNumberFormat="1" applyFont="1" applyFill="1" applyBorder="1">
      <alignment vertical="center"/>
    </xf>
    <xf numFmtId="0" fontId="12" fillId="2" borderId="1" xfId="1" applyNumberFormat="1" applyFont="1" applyFill="1" applyBorder="1">
      <alignment vertical="center"/>
    </xf>
    <xf numFmtId="10" fontId="12" fillId="2" borderId="1" xfId="1" applyNumberFormat="1" applyFont="1" applyFill="1" applyBorder="1">
      <alignment vertical="center"/>
    </xf>
    <xf numFmtId="176" fontId="10" fillId="0" borderId="1" xfId="1" applyNumberFormat="1" applyFont="1" applyFill="1" applyBorder="1">
      <alignment vertical="center"/>
    </xf>
    <xf numFmtId="0" fontId="13" fillId="2" borderId="1" xfId="1" applyFont="1" applyFill="1" applyBorder="1" applyAlignment="1">
      <alignment vertical="center"/>
    </xf>
    <xf numFmtId="176" fontId="13" fillId="0" borderId="1" xfId="1" applyNumberFormat="1" applyFont="1" applyFill="1" applyBorder="1">
      <alignment vertical="center"/>
    </xf>
    <xf numFmtId="0" fontId="14" fillId="0" borderId="4" xfId="0" applyNumberFormat="1" applyFont="1" applyFill="1" applyBorder="1" applyAlignment="1" applyProtection="1">
      <alignment horizontal="left" vertical="center"/>
    </xf>
    <xf numFmtId="0" fontId="14" fillId="0" borderId="5" xfId="0" applyNumberFormat="1" applyFont="1" applyFill="1" applyBorder="1" applyAlignment="1" applyProtection="1">
      <alignment horizontal="left" vertical="center"/>
    </xf>
    <xf numFmtId="176" fontId="13" fillId="2" borderId="1" xfId="1" applyNumberFormat="1" applyFont="1" applyFill="1" applyBorder="1" applyAlignment="1">
      <alignment vertical="center"/>
    </xf>
    <xf numFmtId="176" fontId="13" fillId="2" borderId="1" xfId="1" applyNumberFormat="1" applyFont="1" applyFill="1" applyBorder="1" applyAlignment="1">
      <alignment horizontal="right" vertical="center"/>
    </xf>
    <xf numFmtId="0" fontId="13" fillId="2" borderId="1" xfId="1" applyFont="1" applyFill="1" applyBorder="1">
      <alignment vertical="center"/>
    </xf>
    <xf numFmtId="0" fontId="2" fillId="0" borderId="1" xfId="1" applyFill="1" applyBorder="1">
      <alignment vertical="center"/>
    </xf>
    <xf numFmtId="10" fontId="16" fillId="2" borderId="1" xfId="1" applyNumberFormat="1" applyFont="1" applyFill="1" applyBorder="1" applyAlignment="1">
      <alignment horizontal="right" vertical="center"/>
    </xf>
    <xf numFmtId="176" fontId="2" fillId="0" borderId="0" xfId="1" applyNumberFormat="1" applyFill="1">
      <alignment vertical="center"/>
    </xf>
    <xf numFmtId="10" fontId="2" fillId="0" borderId="0" xfId="1" applyNumberFormat="1" applyFill="1">
      <alignment vertical="center"/>
    </xf>
    <xf numFmtId="10" fontId="2" fillId="0" borderId="0" xfId="1" applyNumberFormat="1" applyFont="1" applyFill="1">
      <alignment vertical="center"/>
    </xf>
    <xf numFmtId="0" fontId="17" fillId="0" borderId="0" xfId="0" applyFont="1" applyFill="1" applyBorder="1" applyAlignment="1">
      <alignment vertical="center"/>
    </xf>
    <xf numFmtId="0" fontId="17"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Alignment="1">
      <alignment vertical="center"/>
    </xf>
    <xf numFmtId="0" fontId="17" fillId="0" borderId="0" xfId="0" applyFont="1" applyFill="1" applyAlignment="1">
      <alignment horizontal="left" vertical="center"/>
    </xf>
    <xf numFmtId="177" fontId="17" fillId="0" borderId="0" xfId="0" applyNumberFormat="1" applyFont="1" applyFill="1" applyBorder="1" applyAlignment="1">
      <alignment vertical="center"/>
    </xf>
    <xf numFmtId="176" fontId="41" fillId="2" borderId="0" xfId="0" applyNumberFormat="1" applyFont="1" applyFill="1" applyAlignment="1">
      <alignment vertical="center"/>
    </xf>
    <xf numFmtId="0" fontId="2" fillId="0" borderId="15" xfId="1" applyFill="1" applyBorder="1" applyAlignment="1">
      <alignment vertical="center"/>
    </xf>
    <xf numFmtId="176" fontId="2" fillId="0" borderId="15" xfId="1" applyNumberFormat="1" applyFill="1" applyBorder="1" applyAlignment="1">
      <alignment vertical="center"/>
    </xf>
    <xf numFmtId="0" fontId="43" fillId="0" borderId="0" xfId="30" applyFont="1" applyFill="1"/>
    <xf numFmtId="0" fontId="43" fillId="0" borderId="1" xfId="30" applyFont="1" applyFill="1" applyBorder="1"/>
    <xf numFmtId="176" fontId="43" fillId="0" borderId="1" xfId="30" applyNumberFormat="1" applyFont="1" applyFill="1" applyBorder="1"/>
    <xf numFmtId="0" fontId="13" fillId="0" borderId="1" xfId="1" applyFont="1" applyFill="1" applyBorder="1">
      <alignment vertical="center"/>
    </xf>
    <xf numFmtId="0" fontId="7" fillId="2" borderId="1" xfId="17" applyFont="1" applyFill="1" applyBorder="1">
      <alignment vertical="center"/>
    </xf>
    <xf numFmtId="0" fontId="39" fillId="0" borderId="1" xfId="30" applyFont="1" applyFill="1" applyBorder="1" applyAlignment="1">
      <alignment horizontal="center" vertical="center"/>
    </xf>
    <xf numFmtId="0" fontId="7" fillId="2" borderId="1" xfId="17" applyFont="1" applyFill="1" applyBorder="1" applyAlignment="1">
      <alignment vertical="center" wrapText="1"/>
    </xf>
    <xf numFmtId="176" fontId="39" fillId="0" borderId="1" xfId="30" applyNumberFormat="1" applyFont="1" applyFill="1" applyBorder="1" applyAlignment="1">
      <alignment horizontal="center" vertical="center"/>
    </xf>
    <xf numFmtId="0" fontId="13" fillId="0" borderId="1" xfId="1" applyFont="1" applyFill="1" applyBorder="1" applyAlignment="1">
      <alignment horizontal="left" vertical="center"/>
    </xf>
    <xf numFmtId="176" fontId="12" fillId="0" borderId="1" xfId="1" applyNumberFormat="1" applyFont="1" applyFill="1" applyBorder="1">
      <alignment vertical="center"/>
    </xf>
    <xf numFmtId="177" fontId="43" fillId="0" borderId="0" xfId="30" applyNumberFormat="1" applyFont="1" applyFill="1" applyAlignment="1">
      <alignment horizontal="right"/>
    </xf>
    <xf numFmtId="176" fontId="43" fillId="0" borderId="0" xfId="30" applyNumberFormat="1" applyFont="1" applyFill="1" applyAlignment="1">
      <alignment horizontal="right"/>
    </xf>
    <xf numFmtId="176" fontId="43" fillId="0" borderId="0" xfId="30" applyNumberFormat="1" applyFont="1" applyFill="1"/>
    <xf numFmtId="0" fontId="2" fillId="0" borderId="0" xfId="1">
      <alignment vertical="center"/>
    </xf>
    <xf numFmtId="0" fontId="2" fillId="0" borderId="0" xfId="1" applyBorder="1" applyAlignment="1">
      <alignment horizontal="center" vertical="center"/>
    </xf>
    <xf numFmtId="0" fontId="2" fillId="0" borderId="1" xfId="1" applyFont="1" applyBorder="1" applyAlignment="1">
      <alignment horizontal="center" vertical="center"/>
    </xf>
    <xf numFmtId="0" fontId="45" fillId="0" borderId="18" xfId="1" applyFont="1" applyBorder="1" applyAlignment="1">
      <alignment horizontal="center" vertical="center"/>
    </xf>
    <xf numFmtId="176" fontId="45" fillId="0" borderId="1" xfId="1" applyNumberFormat="1" applyFont="1" applyFill="1" applyBorder="1" applyAlignment="1">
      <alignment horizontal="center" vertical="center"/>
    </xf>
    <xf numFmtId="0" fontId="46" fillId="0" borderId="16" xfId="1" applyFont="1" applyFill="1" applyBorder="1" applyAlignment="1">
      <alignment horizontal="center" vertical="center" wrapText="1"/>
    </xf>
    <xf numFmtId="179" fontId="47" fillId="0" borderId="16" xfId="1" applyNumberFormat="1" applyFont="1" applyFill="1" applyBorder="1" applyAlignment="1">
      <alignment horizontal="left" indent="2" shrinkToFit="1"/>
    </xf>
    <xf numFmtId="176" fontId="2" fillId="0" borderId="1" xfId="1" applyNumberFormat="1" applyFill="1" applyBorder="1" applyAlignment="1">
      <alignment horizontal="center" vertical="center"/>
    </xf>
    <xf numFmtId="1" fontId="2" fillId="0" borderId="1" xfId="1" applyNumberFormat="1" applyFill="1" applyBorder="1" applyAlignment="1">
      <alignment horizontal="center" vertical="center"/>
    </xf>
    <xf numFmtId="180" fontId="2" fillId="0" borderId="0" xfId="1" applyNumberFormat="1">
      <alignment vertical="center"/>
    </xf>
    <xf numFmtId="176" fontId="2" fillId="0" borderId="0" xfId="1" applyNumberFormat="1">
      <alignment vertical="center"/>
    </xf>
    <xf numFmtId="176" fontId="3" fillId="2" borderId="0" xfId="1" applyNumberFormat="1" applyFont="1" applyFill="1" applyAlignment="1">
      <alignment horizontal="left" vertical="center"/>
    </xf>
    <xf numFmtId="0" fontId="3" fillId="2" borderId="0" xfId="1" applyFont="1" applyFill="1" applyAlignment="1">
      <alignment horizontal="left" vertical="center"/>
    </xf>
    <xf numFmtId="0" fontId="3" fillId="2" borderId="0" xfId="1" applyNumberFormat="1" applyFont="1" applyFill="1" applyAlignment="1">
      <alignment horizontal="left" vertical="center"/>
    </xf>
    <xf numFmtId="0" fontId="43" fillId="2" borderId="0" xfId="25" applyFont="1" applyFill="1"/>
    <xf numFmtId="176" fontId="2" fillId="2" borderId="0" xfId="1" applyNumberFormat="1" applyFill="1" applyBorder="1" applyAlignment="1">
      <alignment horizontal="center" vertical="center"/>
    </xf>
    <xf numFmtId="0" fontId="8" fillId="2" borderId="1" xfId="25" applyFont="1" applyFill="1" applyBorder="1" applyAlignment="1">
      <alignment horizontal="center" vertical="center"/>
    </xf>
    <xf numFmtId="177" fontId="8" fillId="2" borderId="1" xfId="3" applyNumberFormat="1" applyFont="1" applyFill="1" applyBorder="1" applyAlignment="1" applyProtection="1">
      <alignment horizontal="center" vertical="center" wrapText="1"/>
      <protection locked="0"/>
    </xf>
    <xf numFmtId="176" fontId="11" fillId="2" borderId="1" xfId="1" applyNumberFormat="1" applyFont="1" applyFill="1" applyBorder="1">
      <alignment vertical="center"/>
    </xf>
    <xf numFmtId="0" fontId="11" fillId="2" borderId="1" xfId="1" applyNumberFormat="1" applyFont="1" applyFill="1" applyBorder="1">
      <alignment vertical="center"/>
    </xf>
    <xf numFmtId="10" fontId="8" fillId="2" borderId="1" xfId="25" applyNumberFormat="1" applyFont="1" applyFill="1" applyBorder="1" applyAlignment="1">
      <alignment horizontal="right" vertical="center"/>
    </xf>
    <xf numFmtId="177" fontId="8" fillId="2" borderId="1" xfId="25" applyNumberFormat="1" applyFont="1" applyFill="1" applyBorder="1" applyAlignment="1">
      <alignment horizontal="right" vertical="center"/>
    </xf>
    <xf numFmtId="0" fontId="8" fillId="2" borderId="1" xfId="25" applyFont="1" applyFill="1" applyBorder="1" applyAlignment="1">
      <alignment horizontal="left" vertical="center"/>
    </xf>
    <xf numFmtId="178" fontId="11" fillId="2" borderId="1" xfId="1" applyNumberFormat="1" applyFont="1" applyFill="1" applyBorder="1">
      <alignment vertical="center"/>
    </xf>
    <xf numFmtId="10" fontId="11" fillId="2" borderId="1" xfId="1" applyNumberFormat="1" applyFont="1" applyFill="1" applyBorder="1" applyAlignment="1">
      <alignment horizontal="right" vertical="center"/>
    </xf>
    <xf numFmtId="10" fontId="12" fillId="2" borderId="1" xfId="1" applyNumberFormat="1" applyFont="1" applyFill="1" applyBorder="1" applyAlignment="1">
      <alignment horizontal="right" vertical="center"/>
    </xf>
    <xf numFmtId="0" fontId="8" fillId="0" borderId="1" xfId="28" applyFont="1" applyFill="1" applyBorder="1" applyAlignment="1">
      <alignment horizontal="left" vertical="center"/>
    </xf>
    <xf numFmtId="176" fontId="48" fillId="0" borderId="1" xfId="1" applyNumberFormat="1" applyFont="1" applyFill="1" applyBorder="1">
      <alignment vertical="center"/>
    </xf>
    <xf numFmtId="3" fontId="14" fillId="0" borderId="1" xfId="1" applyNumberFormat="1" applyFont="1" applyFill="1" applyBorder="1" applyAlignment="1" applyProtection="1">
      <alignment vertical="center"/>
    </xf>
    <xf numFmtId="176" fontId="14" fillId="0" borderId="1" xfId="1" applyNumberFormat="1" applyFont="1" applyFill="1" applyBorder="1" applyAlignment="1" applyProtection="1">
      <alignment vertical="center"/>
    </xf>
    <xf numFmtId="176" fontId="14" fillId="0" borderId="1" xfId="1" applyNumberFormat="1" applyFont="1" applyFill="1" applyBorder="1">
      <alignment vertical="center"/>
    </xf>
    <xf numFmtId="0" fontId="14" fillId="0" borderId="1" xfId="1" applyFont="1" applyFill="1" applyBorder="1">
      <alignment vertical="center"/>
    </xf>
    <xf numFmtId="176" fontId="43" fillId="2" borderId="0" xfId="25" applyNumberFormat="1" applyFont="1" applyFill="1"/>
    <xf numFmtId="176" fontId="14" fillId="0" borderId="1" xfId="0" applyNumberFormat="1" applyFont="1" applyFill="1" applyBorder="1" applyAlignment="1" applyProtection="1">
      <alignment vertical="center"/>
    </xf>
    <xf numFmtId="176" fontId="14" fillId="2" borderId="1" xfId="0" applyNumberFormat="1" applyFont="1" applyFill="1" applyBorder="1" applyAlignment="1" applyProtection="1">
      <alignment vertical="center"/>
    </xf>
    <xf numFmtId="3" fontId="14" fillId="0" borderId="1" xfId="1" applyNumberFormat="1" applyFont="1" applyFill="1" applyBorder="1" applyAlignment="1" applyProtection="1">
      <alignment horizontal="left" vertical="center"/>
    </xf>
    <xf numFmtId="0" fontId="14" fillId="2" borderId="1" xfId="0" applyFont="1" applyFill="1" applyBorder="1" applyAlignment="1">
      <alignment horizontal="left" vertical="center"/>
    </xf>
    <xf numFmtId="181" fontId="13" fillId="2" borderId="1" xfId="1" applyNumberFormat="1" applyFont="1" applyFill="1" applyBorder="1" applyAlignment="1">
      <alignment horizontal="right" vertical="center"/>
    </xf>
    <xf numFmtId="0" fontId="16" fillId="2" borderId="1" xfId="1" applyFont="1" applyFill="1" applyBorder="1" applyAlignment="1">
      <alignment horizontal="right" vertical="center"/>
    </xf>
    <xf numFmtId="176" fontId="14" fillId="0" borderId="1" xfId="1" applyNumberFormat="1" applyFont="1" applyFill="1" applyBorder="1" applyAlignment="1">
      <alignment horizontal="right" vertical="center"/>
    </xf>
    <xf numFmtId="176" fontId="50" fillId="2" borderId="1" xfId="25" applyNumberFormat="1" applyFont="1" applyFill="1" applyBorder="1" applyAlignment="1">
      <alignment horizontal="right" vertical="center"/>
    </xf>
    <xf numFmtId="0" fontId="43" fillId="2" borderId="1" xfId="25" applyFont="1" applyFill="1" applyBorder="1"/>
    <xf numFmtId="176" fontId="14" fillId="0" borderId="1" xfId="1" applyNumberFormat="1" applyFont="1" applyFill="1" applyBorder="1" applyAlignment="1">
      <alignment horizontal="right"/>
    </xf>
    <xf numFmtId="177" fontId="43" fillId="2" borderId="1" xfId="25" applyNumberFormat="1" applyFont="1" applyFill="1" applyBorder="1"/>
    <xf numFmtId="177" fontId="50" fillId="2" borderId="1" xfId="25" applyNumberFormat="1" applyFont="1" applyFill="1" applyBorder="1" applyAlignment="1">
      <alignment horizontal="right"/>
    </xf>
    <xf numFmtId="176" fontId="50" fillId="2" borderId="1" xfId="0" applyNumberFormat="1" applyFont="1" applyFill="1" applyBorder="1" applyAlignment="1">
      <alignment horizontal="right" vertical="center"/>
    </xf>
    <xf numFmtId="177" fontId="50" fillId="2" borderId="1" xfId="25" applyNumberFormat="1" applyFont="1" applyFill="1" applyBorder="1" applyAlignment="1">
      <alignment horizontal="right" vertical="center"/>
    </xf>
    <xf numFmtId="0" fontId="50" fillId="2" borderId="1" xfId="25" applyNumberFormat="1" applyFont="1" applyFill="1" applyBorder="1" applyAlignment="1">
      <alignment horizontal="right" vertical="center"/>
    </xf>
    <xf numFmtId="0" fontId="43" fillId="2" borderId="0" xfId="25" applyFont="1" applyFill="1" applyAlignment="1">
      <alignment vertical="center"/>
    </xf>
    <xf numFmtId="177" fontId="43" fillId="2" borderId="0" xfId="25" applyNumberFormat="1" applyFont="1" applyFill="1"/>
    <xf numFmtId="0" fontId="43" fillId="2" borderId="0" xfId="25" applyNumberFormat="1" applyFont="1" applyFill="1"/>
    <xf numFmtId="182" fontId="43" fillId="2" borderId="0" xfId="25" applyNumberFormat="1" applyFont="1" applyFill="1" applyAlignment="1">
      <alignment vertical="center"/>
    </xf>
    <xf numFmtId="0" fontId="43" fillId="0" borderId="0" xfId="28" applyFont="1" applyFill="1" applyAlignment="1">
      <alignment vertical="center"/>
    </xf>
    <xf numFmtId="0" fontId="43" fillId="0" borderId="0" xfId="28" applyFont="1" applyFill="1" applyAlignment="1">
      <alignment horizontal="left" vertical="center"/>
    </xf>
    <xf numFmtId="0" fontId="53" fillId="0" borderId="0" xfId="1" applyFont="1" applyFill="1" applyBorder="1" applyAlignment="1">
      <alignment horizontal="center" vertical="center"/>
    </xf>
    <xf numFmtId="176" fontId="0" fillId="0" borderId="1" xfId="0" applyNumberFormat="1" applyBorder="1" applyAlignment="1">
      <alignment vertical="center"/>
    </xf>
    <xf numFmtId="182" fontId="43" fillId="0" borderId="0" xfId="28" applyNumberFormat="1" applyFont="1" applyFill="1" applyAlignment="1">
      <alignment vertical="center"/>
    </xf>
    <xf numFmtId="0" fontId="43" fillId="0" borderId="0" xfId="0" applyFont="1" applyFill="1" applyAlignment="1"/>
    <xf numFmtId="176" fontId="50" fillId="2" borderId="0"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right" vertical="center"/>
    </xf>
    <xf numFmtId="176" fontId="8" fillId="2" borderId="1" xfId="0" applyNumberFormat="1" applyFont="1" applyFill="1" applyBorder="1" applyAlignment="1">
      <alignment vertical="center"/>
    </xf>
    <xf numFmtId="177" fontId="43" fillId="0" borderId="0" xfId="0" applyNumberFormat="1" applyFont="1" applyFill="1" applyAlignment="1"/>
    <xf numFmtId="3" fontId="14" fillId="2" borderId="1" xfId="0" applyNumberFormat="1" applyFont="1" applyFill="1" applyBorder="1" applyAlignment="1" applyProtection="1">
      <alignment horizontal="left" vertical="center"/>
    </xf>
    <xf numFmtId="3" fontId="14" fillId="2" borderId="1" xfId="0" applyNumberFormat="1" applyFont="1" applyFill="1" applyBorder="1" applyAlignment="1" applyProtection="1">
      <alignment horizontal="left" vertical="center" indent="1"/>
    </xf>
    <xf numFmtId="0" fontId="2" fillId="0" borderId="20" xfId="29" applyFill="1" applyBorder="1" applyAlignment="1">
      <alignment horizontal="left" vertical="center" wrapText="1"/>
    </xf>
    <xf numFmtId="182" fontId="43" fillId="0" borderId="0" xfId="0" applyNumberFormat="1" applyFont="1" applyFill="1" applyAlignment="1">
      <alignment vertical="center"/>
    </xf>
    <xf numFmtId="176" fontId="50" fillId="0" borderId="0" xfId="0" applyNumberFormat="1" applyFont="1" applyFill="1" applyAlignment="1"/>
    <xf numFmtId="0" fontId="43" fillId="0" borderId="0" xfId="0" applyFont="1" applyFill="1" applyAlignment="1">
      <alignment vertical="center"/>
    </xf>
    <xf numFmtId="176" fontId="2" fillId="0" borderId="0" xfId="29" applyNumberFormat="1" applyFill="1" applyAlignment="1">
      <alignment horizontal="right" vertical="center" wrapText="1"/>
    </xf>
    <xf numFmtId="176" fontId="43" fillId="0" borderId="0" xfId="0" applyNumberFormat="1" applyFont="1" applyFill="1" applyAlignment="1">
      <alignment horizontal="right"/>
    </xf>
    <xf numFmtId="0" fontId="2" fillId="2" borderId="0" xfId="16" applyFill="1" applyAlignment="1"/>
    <xf numFmtId="0" fontId="38" fillId="2" borderId="0" xfId="16" applyFont="1" applyFill="1" applyAlignment="1">
      <alignment horizontal="center" vertical="center"/>
    </xf>
    <xf numFmtId="176" fontId="38" fillId="2" borderId="0" xfId="16" applyNumberFormat="1" applyFont="1" applyFill="1" applyAlignment="1">
      <alignment horizontal="center" vertical="center"/>
    </xf>
    <xf numFmtId="0" fontId="38" fillId="2" borderId="0" xfId="16" applyNumberFormat="1" applyFont="1" applyFill="1" applyAlignment="1">
      <alignment horizontal="center" vertical="center"/>
    </xf>
    <xf numFmtId="10" fontId="38" fillId="2" borderId="0" xfId="16" applyNumberFormat="1" applyFont="1" applyFill="1" applyAlignment="1">
      <alignment horizontal="center" vertical="center"/>
    </xf>
    <xf numFmtId="0" fontId="8" fillId="2" borderId="1" xfId="28" applyFont="1" applyFill="1" applyBorder="1" applyAlignment="1">
      <alignment horizontal="center" vertical="center"/>
    </xf>
    <xf numFmtId="0" fontId="43" fillId="2" borderId="0" xfId="16" applyFont="1" applyFill="1" applyAlignment="1"/>
    <xf numFmtId="176" fontId="54" fillId="2" borderId="1" xfId="16" applyNumberFormat="1" applyFont="1" applyFill="1" applyBorder="1" applyAlignment="1">
      <alignment horizontal="right" vertical="center"/>
    </xf>
    <xf numFmtId="10" fontId="54" fillId="2" borderId="1" xfId="16" applyNumberFormat="1" applyFont="1" applyFill="1" applyBorder="1" applyAlignment="1">
      <alignment horizontal="right" vertical="center"/>
    </xf>
    <xf numFmtId="0" fontId="54" fillId="2" borderId="1" xfId="16" applyNumberFormat="1" applyFont="1" applyFill="1" applyBorder="1" applyAlignment="1">
      <alignment horizontal="right" vertical="center"/>
    </xf>
    <xf numFmtId="10" fontId="8" fillId="2" borderId="1" xfId="28" applyNumberFormat="1" applyFont="1" applyFill="1" applyBorder="1" applyAlignment="1">
      <alignment horizontal="right" vertical="center"/>
    </xf>
    <xf numFmtId="10" fontId="55" fillId="2" borderId="1" xfId="16" applyNumberFormat="1" applyFont="1" applyFill="1" applyBorder="1" applyAlignment="1">
      <alignment horizontal="right" vertical="center"/>
    </xf>
    <xf numFmtId="0" fontId="43" fillId="2" borderId="1" xfId="16" applyFont="1" applyFill="1" applyBorder="1" applyAlignment="1"/>
    <xf numFmtId="0" fontId="8" fillId="2" borderId="1" xfId="16" applyFont="1" applyFill="1" applyBorder="1" applyAlignment="1">
      <alignment vertical="center"/>
    </xf>
    <xf numFmtId="182" fontId="8" fillId="2" borderId="1" xfId="16" applyNumberFormat="1" applyFont="1" applyFill="1" applyBorder="1" applyAlignment="1">
      <alignment vertical="center"/>
    </xf>
    <xf numFmtId="3" fontId="14" fillId="0" borderId="1" xfId="0" applyNumberFormat="1" applyFont="1" applyFill="1" applyBorder="1" applyAlignment="1" applyProtection="1">
      <alignment vertical="center"/>
    </xf>
    <xf numFmtId="0" fontId="13" fillId="2" borderId="1" xfId="16" applyFont="1" applyFill="1" applyBorder="1">
      <alignment vertical="center"/>
    </xf>
    <xf numFmtId="176" fontId="50" fillId="2" borderId="1" xfId="56" applyNumberFormat="1" applyFont="1" applyFill="1" applyBorder="1" applyAlignment="1">
      <alignment horizontal="right" vertical="center"/>
    </xf>
    <xf numFmtId="177" fontId="43" fillId="2" borderId="0" xfId="16" applyNumberFormat="1" applyFont="1" applyFill="1" applyAlignment="1"/>
    <xf numFmtId="176" fontId="43" fillId="2" borderId="1" xfId="56" applyNumberFormat="1" applyFont="1" applyFill="1" applyBorder="1" applyAlignment="1">
      <alignment horizontal="right" vertical="center"/>
    </xf>
    <xf numFmtId="176" fontId="43" fillId="2" borderId="1" xfId="56" applyNumberFormat="1" applyFont="1" applyFill="1" applyBorder="1" applyAlignment="1">
      <alignment horizontal="center" vertical="center"/>
    </xf>
    <xf numFmtId="177" fontId="43" fillId="2" borderId="1" xfId="56" applyNumberFormat="1" applyFont="1" applyFill="1" applyBorder="1" applyAlignment="1">
      <alignment horizontal="center" vertical="center"/>
    </xf>
    <xf numFmtId="0" fontId="43" fillId="2" borderId="1" xfId="56" applyNumberFormat="1" applyFont="1" applyFill="1" applyBorder="1" applyAlignment="1">
      <alignment horizontal="center" vertical="center"/>
    </xf>
    <xf numFmtId="10" fontId="43" fillId="2" borderId="1" xfId="56" applyNumberFormat="1" applyFont="1" applyFill="1" applyBorder="1" applyAlignment="1">
      <alignment horizontal="center" vertical="center"/>
    </xf>
    <xf numFmtId="0" fontId="2" fillId="2" borderId="1" xfId="16" applyFill="1" applyBorder="1">
      <alignment vertical="center"/>
    </xf>
    <xf numFmtId="3" fontId="14" fillId="2" borderId="1" xfId="0" applyNumberFormat="1" applyFont="1" applyFill="1" applyBorder="1" applyAlignment="1" applyProtection="1">
      <alignment horizontal="left" vertical="center" wrapText="1" indent="1"/>
    </xf>
    <xf numFmtId="0" fontId="2" fillId="2" borderId="1" xfId="16" applyFill="1" applyBorder="1" applyAlignment="1">
      <alignment vertical="center"/>
    </xf>
    <xf numFmtId="0" fontId="2" fillId="2" borderId="19" xfId="16" applyFill="1" applyBorder="1" applyAlignment="1"/>
    <xf numFmtId="176" fontId="2" fillId="2" borderId="19" xfId="16" applyNumberFormat="1" applyFill="1" applyBorder="1" applyAlignment="1">
      <alignment horizontal="center" vertical="center"/>
    </xf>
    <xf numFmtId="177" fontId="2" fillId="2" borderId="19" xfId="16" applyNumberFormat="1" applyFill="1" applyBorder="1" applyAlignment="1">
      <alignment horizontal="center" vertical="center"/>
    </xf>
    <xf numFmtId="0" fontId="2" fillId="2" borderId="19" xfId="16" applyNumberFormat="1" applyFill="1" applyBorder="1" applyAlignment="1">
      <alignment horizontal="center" vertical="center"/>
    </xf>
    <xf numFmtId="10" fontId="2" fillId="2" borderId="19" xfId="16" applyNumberFormat="1" applyFill="1" applyBorder="1" applyAlignment="1">
      <alignment horizontal="center" vertical="center"/>
    </xf>
    <xf numFmtId="177" fontId="54" fillId="2" borderId="1" xfId="16" applyNumberFormat="1" applyFont="1" applyFill="1" applyBorder="1" applyAlignment="1">
      <alignment horizontal="right" vertical="center"/>
    </xf>
    <xf numFmtId="177" fontId="50" fillId="2" borderId="1" xfId="56" applyNumberFormat="1" applyFont="1" applyFill="1" applyBorder="1" applyAlignment="1">
      <alignment horizontal="right" vertical="center"/>
    </xf>
    <xf numFmtId="0" fontId="50" fillId="2" borderId="1" xfId="56" applyNumberFormat="1" applyFont="1" applyFill="1" applyBorder="1" applyAlignment="1">
      <alignment horizontal="right" vertical="center"/>
    </xf>
    <xf numFmtId="10" fontId="2" fillId="2" borderId="1" xfId="16" applyNumberFormat="1" applyFill="1" applyBorder="1" applyAlignment="1">
      <alignment horizontal="center" vertical="center"/>
    </xf>
    <xf numFmtId="0" fontId="2" fillId="2" borderId="1" xfId="16" applyFill="1" applyBorder="1" applyAlignment="1"/>
    <xf numFmtId="176" fontId="2" fillId="2" borderId="1" xfId="16" applyNumberFormat="1" applyFill="1" applyBorder="1" applyAlignment="1">
      <alignment horizontal="center" vertical="center"/>
    </xf>
    <xf numFmtId="177" fontId="2" fillId="2" borderId="1" xfId="16" applyNumberFormat="1" applyFill="1" applyBorder="1" applyAlignment="1">
      <alignment horizontal="center" vertical="center"/>
    </xf>
    <xf numFmtId="0" fontId="2" fillId="2" borderId="1" xfId="16" applyNumberFormat="1" applyFill="1" applyBorder="1" applyAlignment="1">
      <alignment horizontal="center" vertical="center"/>
    </xf>
    <xf numFmtId="176" fontId="2" fillId="2" borderId="0" xfId="16" applyNumberFormat="1" applyFill="1" applyAlignment="1">
      <alignment horizontal="center" vertical="center"/>
    </xf>
    <xf numFmtId="177" fontId="2" fillId="2" borderId="0" xfId="16" applyNumberFormat="1" applyFill="1" applyAlignment="1">
      <alignment horizontal="center" vertical="center"/>
    </xf>
    <xf numFmtId="0" fontId="2" fillId="2" borderId="0" xfId="16" applyNumberFormat="1" applyFill="1" applyAlignment="1">
      <alignment horizontal="center" vertical="center"/>
    </xf>
    <xf numFmtId="10" fontId="2" fillId="2" borderId="0" xfId="16" applyNumberFormat="1" applyFill="1" applyAlignment="1">
      <alignment horizontal="center" vertical="center"/>
    </xf>
    <xf numFmtId="182" fontId="2" fillId="2" borderId="0" xfId="16" applyNumberFormat="1" applyFill="1" applyAlignment="1"/>
    <xf numFmtId="176" fontId="2" fillId="2" borderId="0" xfId="16" applyNumberFormat="1" applyFill="1" applyAlignment="1"/>
    <xf numFmtId="177" fontId="2" fillId="2" borderId="0" xfId="16" applyNumberFormat="1" applyFill="1" applyAlignment="1"/>
    <xf numFmtId="0" fontId="2" fillId="2" borderId="0" xfId="16" applyNumberFormat="1" applyFill="1" applyAlignment="1"/>
    <xf numFmtId="0" fontId="44" fillId="0" borderId="0" xfId="1" applyFont="1" applyFill="1" applyAlignment="1">
      <alignment horizontal="left" vertical="center"/>
    </xf>
    <xf numFmtId="0" fontId="43" fillId="0" borderId="0" xfId="27" applyFont="1" applyFill="1">
      <alignment vertical="center"/>
    </xf>
    <xf numFmtId="0" fontId="57" fillId="0" borderId="0" xfId="1" applyFont="1" applyAlignment="1">
      <alignment horizontal="center" vertical="center"/>
    </xf>
    <xf numFmtId="0" fontId="8" fillId="0" borderId="0" xfId="13" applyFont="1" applyFill="1" applyBorder="1" applyAlignment="1">
      <alignment horizontal="center" vertical="center"/>
    </xf>
    <xf numFmtId="0" fontId="8" fillId="0" borderId="15" xfId="13" applyFont="1" applyFill="1" applyBorder="1" applyAlignment="1">
      <alignment vertical="center"/>
    </xf>
    <xf numFmtId="0" fontId="2" fillId="0" borderId="0" xfId="1" applyBorder="1" applyAlignment="1">
      <alignment horizontal="right" vertical="center"/>
    </xf>
    <xf numFmtId="0" fontId="8" fillId="0" borderId="1" xfId="1" applyFont="1" applyFill="1" applyBorder="1" applyAlignment="1">
      <alignment horizontal="center" vertical="center"/>
    </xf>
    <xf numFmtId="0" fontId="8" fillId="0" borderId="1" xfId="3" applyFont="1" applyFill="1" applyBorder="1" applyAlignment="1" applyProtection="1">
      <alignment horizontal="center" vertical="center" wrapText="1"/>
      <protection locked="0"/>
    </xf>
    <xf numFmtId="0" fontId="58" fillId="0" borderId="1" xfId="1" applyFont="1" applyFill="1" applyBorder="1" applyAlignment="1">
      <alignment horizontal="center" vertical="center"/>
    </xf>
    <xf numFmtId="176" fontId="59" fillId="0" borderId="1" xfId="1" applyNumberFormat="1" applyFont="1" applyBorder="1">
      <alignment vertical="center"/>
    </xf>
    <xf numFmtId="10" fontId="59" fillId="0" borderId="1" xfId="1" applyNumberFormat="1" applyFont="1" applyBorder="1" applyAlignment="1">
      <alignment horizontal="center" vertical="center"/>
    </xf>
    <xf numFmtId="181" fontId="59" fillId="0" borderId="0" xfId="1" applyNumberFormat="1" applyFont="1" applyBorder="1">
      <alignment vertical="center"/>
    </xf>
    <xf numFmtId="0" fontId="58" fillId="0" borderId="1" xfId="13" applyFont="1" applyFill="1" applyBorder="1" applyAlignment="1">
      <alignment horizontal="left" vertical="center"/>
    </xf>
    <xf numFmtId="10" fontId="59" fillId="0" borderId="1" xfId="1" applyNumberFormat="1" applyFont="1" applyBorder="1">
      <alignment vertical="center"/>
    </xf>
    <xf numFmtId="0" fontId="7" fillId="0" borderId="1" xfId="1" applyFont="1" applyBorder="1">
      <alignment vertical="center"/>
    </xf>
    <xf numFmtId="176" fontId="13" fillId="0" borderId="1" xfId="1" applyNumberFormat="1" applyFont="1" applyBorder="1">
      <alignment vertical="center"/>
    </xf>
    <xf numFmtId="10" fontId="7" fillId="0" borderId="1" xfId="1" applyNumberFormat="1" applyFont="1" applyBorder="1">
      <alignment vertical="center"/>
    </xf>
    <xf numFmtId="181" fontId="7" fillId="0" borderId="0" xfId="1" applyNumberFormat="1" applyFont="1" applyBorder="1">
      <alignment vertical="center"/>
    </xf>
    <xf numFmtId="178" fontId="43" fillId="0" borderId="0" xfId="27" applyNumberFormat="1" applyFont="1" applyFill="1">
      <alignment vertical="center"/>
    </xf>
    <xf numFmtId="0" fontId="7" fillId="0" borderId="1" xfId="1" applyFont="1" applyBorder="1" applyAlignment="1">
      <alignment horizontal="left" vertical="center" indent="1"/>
    </xf>
    <xf numFmtId="177" fontId="13" fillId="0" borderId="1" xfId="1" applyNumberFormat="1" applyFont="1" applyFill="1" applyBorder="1" applyAlignment="1">
      <alignment horizontal="left" vertical="center" indent="1"/>
    </xf>
    <xf numFmtId="176" fontId="60" fillId="0" borderId="1" xfId="13" applyNumberFormat="1" applyFont="1" applyFill="1" applyBorder="1" applyAlignment="1">
      <alignment vertical="center"/>
    </xf>
    <xf numFmtId="178" fontId="60" fillId="0" borderId="1" xfId="13" applyNumberFormat="1" applyFont="1" applyFill="1" applyBorder="1" applyAlignment="1">
      <alignment vertical="center"/>
    </xf>
    <xf numFmtId="0" fontId="7" fillId="0" borderId="1" xfId="1" applyFont="1" applyBorder="1" applyAlignment="1">
      <alignment horizontal="center" vertical="center"/>
    </xf>
    <xf numFmtId="181" fontId="7" fillId="0" borderId="0" xfId="1" applyNumberFormat="1" applyFont="1" applyBorder="1" applyAlignment="1">
      <alignment horizontal="right" vertical="center"/>
    </xf>
    <xf numFmtId="0" fontId="27" fillId="0" borderId="0" xfId="1" applyFont="1" applyBorder="1">
      <alignment vertical="center"/>
    </xf>
    <xf numFmtId="181" fontId="24" fillId="0" borderId="0" xfId="1" applyNumberFormat="1" applyFont="1" applyBorder="1" applyAlignment="1">
      <alignment horizontal="right" vertical="center"/>
    </xf>
    <xf numFmtId="0" fontId="43" fillId="0" borderId="0" xfId="27" applyFont="1" applyFill="1" applyAlignment="1">
      <alignment horizontal="right" vertical="center"/>
    </xf>
    <xf numFmtId="0" fontId="43" fillId="0" borderId="0" xfId="27" applyFont="1" applyFill="1" applyAlignment="1">
      <alignment vertical="center"/>
    </xf>
    <xf numFmtId="0" fontId="61" fillId="0" borderId="0" xfId="0" applyFont="1" applyAlignment="1">
      <alignment horizontal="justify" vertical="center"/>
    </xf>
    <xf numFmtId="0" fontId="62" fillId="0" borderId="0" xfId="0" applyFont="1" applyAlignment="1"/>
    <xf numFmtId="0" fontId="65" fillId="0" borderId="0" xfId="0" applyFont="1" applyAlignment="1">
      <alignment horizontal="left" vertical="center"/>
    </xf>
    <xf numFmtId="0" fontId="42" fillId="0" borderId="0" xfId="0" applyFont="1" applyAlignment="1">
      <alignment horizontal="justify" vertical="center"/>
    </xf>
    <xf numFmtId="0" fontId="66" fillId="0" borderId="0" xfId="67" applyFill="1"/>
    <xf numFmtId="3" fontId="27" fillId="0" borderId="22" xfId="67" applyNumberFormat="1" applyFont="1" applyFill="1" applyBorder="1" applyAlignment="1">
      <alignment horizontal="right" vertical="center" shrinkToFit="1"/>
    </xf>
    <xf numFmtId="0" fontId="27" fillId="0" borderId="21" xfId="67" applyFont="1" applyFill="1" applyBorder="1" applyAlignment="1">
      <alignment horizontal="left" vertical="center" shrinkToFit="1"/>
    </xf>
    <xf numFmtId="0" fontId="27" fillId="0" borderId="22" xfId="67" applyFont="1" applyFill="1" applyBorder="1" applyAlignment="1">
      <alignment horizontal="left" vertical="center" shrinkToFit="1"/>
    </xf>
    <xf numFmtId="0" fontId="24" fillId="0" borderId="21" xfId="67" applyFont="1" applyFill="1" applyBorder="1" applyAlignment="1">
      <alignment horizontal="left" vertical="center" indent="1" shrinkToFit="1"/>
    </xf>
    <xf numFmtId="0" fontId="24" fillId="0" borderId="22" xfId="67" applyFont="1" applyFill="1" applyBorder="1" applyAlignment="1">
      <alignment horizontal="left" vertical="center" indent="1" shrinkToFit="1"/>
    </xf>
    <xf numFmtId="3" fontId="24" fillId="0" borderId="22" xfId="67" applyNumberFormat="1" applyFont="1" applyFill="1" applyBorder="1" applyAlignment="1">
      <alignment horizontal="right" vertical="center" shrinkToFit="1"/>
    </xf>
    <xf numFmtId="0" fontId="24" fillId="0" borderId="21" xfId="67" applyFont="1" applyFill="1" applyBorder="1" applyAlignment="1">
      <alignment horizontal="left" vertical="center" indent="2" shrinkToFit="1"/>
    </xf>
    <xf numFmtId="0" fontId="24" fillId="0" borderId="22" xfId="67" applyFont="1" applyFill="1" applyBorder="1" applyAlignment="1">
      <alignment horizontal="left" vertical="center" indent="2" shrinkToFit="1"/>
    </xf>
    <xf numFmtId="0" fontId="24" fillId="0" borderId="23" xfId="67" applyFont="1" applyFill="1" applyBorder="1" applyAlignment="1">
      <alignment horizontal="left" vertical="center" indent="2" shrinkToFit="1"/>
    </xf>
    <xf numFmtId="0" fontId="24" fillId="0" borderId="24" xfId="67" applyFont="1" applyFill="1" applyBorder="1" applyAlignment="1">
      <alignment horizontal="left" vertical="center" indent="2" shrinkToFit="1"/>
    </xf>
    <xf numFmtId="3" fontId="24" fillId="0" borderId="24" xfId="67" applyNumberFormat="1" applyFont="1" applyFill="1" applyBorder="1" applyAlignment="1">
      <alignment horizontal="right" vertical="center" shrinkToFit="1"/>
    </xf>
    <xf numFmtId="0" fontId="56" fillId="0" borderId="0" xfId="67" applyFont="1" applyFill="1" applyBorder="1" applyAlignment="1">
      <alignment horizontal="center" vertical="center"/>
    </xf>
    <xf numFmtId="176" fontId="13" fillId="0" borderId="0" xfId="1" applyNumberFormat="1" applyFont="1" applyFill="1" applyBorder="1" applyAlignment="1">
      <alignment horizontal="center" vertical="center"/>
    </xf>
    <xf numFmtId="0" fontId="2" fillId="0" borderId="0" xfId="1" applyFont="1" applyAlignment="1">
      <alignment horizontal="center" vertical="center"/>
    </xf>
    <xf numFmtId="0" fontId="2" fillId="0" borderId="15" xfId="1" applyFill="1" applyBorder="1" applyAlignment="1">
      <alignment horizontal="center" vertical="center"/>
    </xf>
    <xf numFmtId="1" fontId="67" fillId="0" borderId="1" xfId="27" applyNumberFormat="1" applyFont="1" applyFill="1" applyBorder="1">
      <alignment vertical="center"/>
    </xf>
    <xf numFmtId="0" fontId="24" fillId="2" borderId="1" xfId="17" applyFont="1" applyFill="1" applyBorder="1">
      <alignment vertical="center"/>
    </xf>
    <xf numFmtId="0" fontId="2" fillId="0" borderId="1" xfId="0" applyNumberFormat="1" applyFont="1" applyBorder="1" applyAlignment="1">
      <alignment horizontal="left" vertical="center"/>
    </xf>
    <xf numFmtId="176" fontId="2" fillId="0" borderId="1" xfId="0" applyNumberFormat="1" applyFont="1" applyBorder="1" applyAlignment="1">
      <alignment horizontal="right" vertical="center"/>
    </xf>
    <xf numFmtId="0" fontId="2" fillId="0" borderId="1" xfId="0" applyNumberFormat="1" applyFont="1" applyBorder="1" applyAlignment="1">
      <alignment horizontal="left" vertical="center" indent="1"/>
    </xf>
    <xf numFmtId="0" fontId="47" fillId="2" borderId="1" xfId="0" applyFont="1" applyFill="1" applyBorder="1" applyAlignment="1">
      <alignment horizontal="left" vertical="center"/>
    </xf>
    <xf numFmtId="0" fontId="64" fillId="0" borderId="1" xfId="0" applyFont="1" applyBorder="1" applyAlignment="1">
      <alignment horizontal="center" vertical="center"/>
    </xf>
    <xf numFmtId="0" fontId="65" fillId="0" borderId="1" xfId="0" applyFont="1" applyBorder="1" applyAlignment="1">
      <alignment horizontal="left" vertical="center"/>
    </xf>
    <xf numFmtId="176" fontId="68" fillId="0" borderId="1" xfId="0" applyNumberFormat="1" applyFont="1" applyFill="1" applyBorder="1" applyAlignment="1">
      <alignment horizontal="right" vertical="center"/>
    </xf>
    <xf numFmtId="176" fontId="50" fillId="0" borderId="1" xfId="25" applyNumberFormat="1" applyFont="1" applyFill="1" applyBorder="1" applyAlignment="1">
      <alignment horizontal="right" vertical="center"/>
    </xf>
    <xf numFmtId="176" fontId="8" fillId="2" borderId="26" xfId="30" applyNumberFormat="1" applyFont="1" applyFill="1" applyBorder="1" applyAlignment="1">
      <alignment horizontal="center" vertical="center"/>
    </xf>
    <xf numFmtId="176" fontId="0" fillId="0" borderId="26" xfId="0" applyNumberFormat="1" applyBorder="1" applyAlignment="1">
      <alignment vertical="center"/>
    </xf>
    <xf numFmtId="0" fontId="40" fillId="0" borderId="26" xfId="0" applyNumberFormat="1" applyFont="1" applyFill="1" applyBorder="1" applyAlignment="1" applyProtection="1">
      <alignment horizontal="left" vertical="center" wrapText="1"/>
    </xf>
    <xf numFmtId="0" fontId="40" fillId="0" borderId="26" xfId="0" applyNumberFormat="1" applyFont="1" applyFill="1" applyBorder="1" applyAlignment="1" applyProtection="1">
      <alignment vertical="center" wrapText="1"/>
    </xf>
    <xf numFmtId="0" fontId="8" fillId="0" borderId="27" xfId="28" applyFont="1" applyFill="1" applyBorder="1" applyAlignment="1">
      <alignment horizontal="left" vertical="center"/>
    </xf>
    <xf numFmtId="177" fontId="40" fillId="0" borderId="26" xfId="0" applyNumberFormat="1" applyFont="1" applyFill="1" applyBorder="1" applyAlignment="1" applyProtection="1">
      <alignment horizontal="left" vertical="center" wrapText="1"/>
    </xf>
    <xf numFmtId="0" fontId="70" fillId="0" borderId="0" xfId="39" applyFont="1">
      <alignment vertical="center"/>
    </xf>
    <xf numFmtId="0" fontId="72" fillId="0" borderId="0" xfId="39" applyFont="1" applyBorder="1" applyAlignment="1">
      <alignment vertical="center" wrapText="1"/>
    </xf>
    <xf numFmtId="0" fontId="25" fillId="0" borderId="0" xfId="39">
      <alignment vertical="center"/>
    </xf>
    <xf numFmtId="0" fontId="51" fillId="0" borderId="0" xfId="39" applyFont="1" applyBorder="1" applyAlignment="1">
      <alignment vertical="center" wrapText="1"/>
    </xf>
    <xf numFmtId="183" fontId="70" fillId="0" borderId="0" xfId="39" applyNumberFormat="1" applyFont="1">
      <alignment vertical="center"/>
    </xf>
    <xf numFmtId="0" fontId="74" fillId="0" borderId="0" xfId="39" applyFont="1">
      <alignment vertical="center"/>
    </xf>
    <xf numFmtId="183" fontId="72" fillId="0" borderId="0" xfId="39" applyNumberFormat="1" applyFont="1" applyBorder="1" applyAlignment="1">
      <alignment vertical="center" wrapText="1"/>
    </xf>
    <xf numFmtId="183" fontId="72" fillId="0" borderId="0" xfId="39" applyNumberFormat="1" applyFont="1" applyBorder="1" applyAlignment="1">
      <alignment horizontal="right" vertical="center" wrapText="1"/>
    </xf>
    <xf numFmtId="183" fontId="25" fillId="0" borderId="0" xfId="39" applyNumberFormat="1">
      <alignment vertical="center"/>
    </xf>
    <xf numFmtId="0" fontId="51" fillId="0" borderId="0" xfId="39" applyFont="1" applyFill="1" applyBorder="1" applyAlignment="1">
      <alignment horizontal="left" vertical="center" wrapText="1"/>
    </xf>
    <xf numFmtId="0" fontId="70" fillId="0" borderId="0" xfId="39" applyFont="1" applyFill="1">
      <alignment vertical="center"/>
    </xf>
    <xf numFmtId="0" fontId="74" fillId="0" borderId="0" xfId="39" applyFont="1" applyFill="1">
      <alignment vertical="center"/>
    </xf>
    <xf numFmtId="0" fontId="25" fillId="0" borderId="0" xfId="39" applyFill="1">
      <alignment vertical="center"/>
    </xf>
    <xf numFmtId="0" fontId="75" fillId="0" borderId="1" xfId="39" applyFont="1" applyFill="1" applyBorder="1" applyAlignment="1">
      <alignment horizontal="center" vertical="center" wrapText="1"/>
    </xf>
    <xf numFmtId="0" fontId="73" fillId="0" borderId="1" xfId="39" applyFont="1" applyFill="1" applyBorder="1" applyAlignment="1">
      <alignment horizontal="left" vertical="center" wrapText="1"/>
    </xf>
    <xf numFmtId="0" fontId="73" fillId="0" borderId="1" xfId="39" applyFont="1" applyFill="1" applyBorder="1" applyAlignment="1">
      <alignment horizontal="center" vertical="center" wrapText="1"/>
    </xf>
    <xf numFmtId="184" fontId="73" fillId="0" borderId="1" xfId="39" applyNumberFormat="1" applyFont="1" applyFill="1" applyBorder="1" applyAlignment="1">
      <alignment horizontal="right" vertical="center" wrapText="1"/>
    </xf>
    <xf numFmtId="0" fontId="0" fillId="0" borderId="1" xfId="0" applyBorder="1">
      <alignment vertical="center"/>
    </xf>
    <xf numFmtId="0" fontId="77" fillId="0" borderId="1" xfId="39" applyFont="1" applyBorder="1" applyAlignment="1">
      <alignment vertical="center" wrapText="1"/>
    </xf>
    <xf numFmtId="0" fontId="77" fillId="0" borderId="1" xfId="39" applyFont="1" applyBorder="1" applyAlignment="1">
      <alignment horizontal="center" vertical="center" wrapText="1"/>
    </xf>
    <xf numFmtId="0" fontId="78" fillId="0" borderId="1" xfId="39" applyFont="1" applyBorder="1" applyAlignment="1">
      <alignment vertical="center" wrapText="1"/>
    </xf>
    <xf numFmtId="184" fontId="78" fillId="0" borderId="1" xfId="39" applyNumberFormat="1" applyFont="1" applyBorder="1" applyAlignment="1">
      <alignment vertical="center" wrapText="1"/>
    </xf>
    <xf numFmtId="0" fontId="79" fillId="0" borderId="1" xfId="39" applyFont="1" applyBorder="1" applyAlignment="1">
      <alignment horizontal="left" vertical="center" indent="1"/>
    </xf>
    <xf numFmtId="0" fontId="79" fillId="0" borderId="1" xfId="39" applyFont="1" applyBorder="1">
      <alignment vertical="center"/>
    </xf>
    <xf numFmtId="0" fontId="79" fillId="0" borderId="1" xfId="39" applyFont="1" applyFill="1" applyBorder="1" applyAlignment="1">
      <alignment horizontal="left" vertical="center" indent="1"/>
    </xf>
    <xf numFmtId="181" fontId="78" fillId="0" borderId="1" xfId="69" applyNumberFormat="1" applyFont="1" applyFill="1" applyBorder="1" applyAlignment="1">
      <alignment horizontal="center" vertical="center" wrapText="1"/>
    </xf>
    <xf numFmtId="181" fontId="80" fillId="0" borderId="1" xfId="69" applyNumberFormat="1" applyFont="1" applyFill="1" applyBorder="1" applyAlignment="1">
      <alignment horizontal="center" vertical="center"/>
    </xf>
    <xf numFmtId="0" fontId="75" fillId="0" borderId="1" xfId="0" applyFont="1" applyBorder="1" applyAlignment="1">
      <alignment horizontal="center" vertical="center" wrapText="1"/>
    </xf>
    <xf numFmtId="0" fontId="75" fillId="0" borderId="33" xfId="0" applyFont="1" applyFill="1" applyBorder="1" applyAlignment="1">
      <alignment horizontal="center" vertical="center" wrapText="1"/>
    </xf>
    <xf numFmtId="0" fontId="75" fillId="0" borderId="34" xfId="0" applyFont="1" applyFill="1" applyBorder="1" applyAlignment="1">
      <alignment horizontal="center" vertical="center" wrapText="1"/>
    </xf>
    <xf numFmtId="0" fontId="73" fillId="0" borderId="1" xfId="0" applyFont="1" applyFill="1" applyBorder="1" applyAlignment="1">
      <alignment vertical="center" wrapText="1"/>
    </xf>
    <xf numFmtId="0" fontId="73" fillId="0" borderId="1" xfId="0" applyFont="1" applyBorder="1" applyAlignment="1">
      <alignment vertical="center" wrapText="1"/>
    </xf>
    <xf numFmtId="0" fontId="75" fillId="0" borderId="1" xfId="0" applyFont="1" applyBorder="1" applyAlignment="1">
      <alignment vertical="center" wrapText="1"/>
    </xf>
    <xf numFmtId="4" fontId="73" fillId="0" borderId="1" xfId="0"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0" fontId="73" fillId="0" borderId="1" xfId="0" applyFont="1" applyFill="1" applyBorder="1" applyAlignment="1">
      <alignment horizontal="center" vertical="center" wrapText="1"/>
    </xf>
    <xf numFmtId="4" fontId="73"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72" fillId="0" borderId="0" xfId="39" applyFont="1" applyFill="1" applyBorder="1" applyAlignment="1">
      <alignment horizontal="center" vertical="center" wrapText="1"/>
    </xf>
    <xf numFmtId="0" fontId="72" fillId="0" borderId="0" xfId="39" applyFont="1" applyBorder="1" applyAlignment="1">
      <alignment horizontal="center" vertical="center" wrapText="1"/>
    </xf>
    <xf numFmtId="0" fontId="56" fillId="0" borderId="0" xfId="67" applyFont="1" applyFill="1" applyBorder="1" applyAlignment="1">
      <alignment horizontal="center" vertical="center"/>
    </xf>
    <xf numFmtId="0" fontId="2" fillId="0" borderId="0" xfId="29" applyFill="1">
      <alignment vertical="center"/>
    </xf>
    <xf numFmtId="0" fontId="53" fillId="0" borderId="0" xfId="1" applyFont="1" applyFill="1" applyBorder="1" applyAlignment="1">
      <alignment horizontal="left" vertical="center" indent="2"/>
    </xf>
    <xf numFmtId="176" fontId="81" fillId="0" borderId="0" xfId="0" applyNumberFormat="1" applyFont="1" applyFill="1" applyBorder="1" applyAlignment="1" applyProtection="1">
      <alignment horizontal="right" vertical="center"/>
      <protection locked="0"/>
    </xf>
    <xf numFmtId="14" fontId="8" fillId="0" borderId="1" xfId="3" applyNumberFormat="1" applyFont="1" applyFill="1" applyBorder="1" applyAlignment="1" applyProtection="1">
      <alignment horizontal="center" vertical="center"/>
      <protection locked="0"/>
    </xf>
    <xf numFmtId="176" fontId="39" fillId="0" borderId="1" xfId="3" applyNumberFormat="1" applyFont="1" applyFill="1" applyBorder="1" applyAlignment="1" applyProtection="1">
      <alignment horizontal="center" vertical="center" wrapText="1"/>
      <protection locked="0"/>
    </xf>
    <xf numFmtId="176" fontId="39" fillId="0" borderId="1" xfId="3" applyNumberFormat="1" applyFont="1" applyFill="1" applyBorder="1" applyAlignment="1" applyProtection="1">
      <alignment horizontal="right" vertical="center" wrapText="1"/>
      <protection locked="0"/>
    </xf>
    <xf numFmtId="0" fontId="0" fillId="0" borderId="1" xfId="0" applyBorder="1" applyAlignment="1">
      <alignment horizontal="left" indent="1"/>
    </xf>
    <xf numFmtId="0" fontId="2" fillId="0" borderId="0" xfId="29" applyFill="1" applyAlignment="1">
      <alignment horizontal="left" vertical="center" indent="2"/>
    </xf>
    <xf numFmtId="176" fontId="53" fillId="0" borderId="0" xfId="1" applyNumberFormat="1" applyFont="1" applyFill="1" applyBorder="1" applyAlignment="1">
      <alignment horizontal="center" vertical="center"/>
    </xf>
    <xf numFmtId="176" fontId="8" fillId="0" borderId="26" xfId="28" applyNumberFormat="1" applyFont="1" applyFill="1" applyBorder="1" applyAlignment="1">
      <alignment horizontal="center" vertical="center"/>
    </xf>
    <xf numFmtId="176" fontId="50" fillId="0" borderId="29" xfId="0" applyNumberFormat="1" applyFont="1" applyFill="1" applyBorder="1" applyAlignment="1" applyProtection="1">
      <alignment horizontal="right" vertical="center"/>
    </xf>
    <xf numFmtId="176" fontId="0" fillId="0" borderId="26" xfId="0" applyNumberFormat="1" applyFill="1" applyBorder="1" applyAlignment="1">
      <alignment vertical="center"/>
    </xf>
    <xf numFmtId="176" fontId="43" fillId="0" borderId="0" xfId="28" applyNumberFormat="1" applyFont="1" applyFill="1" applyAlignment="1">
      <alignment horizontal="right" vertical="center"/>
    </xf>
    <xf numFmtId="0" fontId="81" fillId="0" borderId="0" xfId="0" applyFont="1" applyAlignment="1"/>
    <xf numFmtId="0" fontId="81" fillId="0" borderId="1" xfId="0" applyFont="1" applyBorder="1" applyAlignment="1">
      <alignment vertical="center"/>
    </xf>
    <xf numFmtId="0" fontId="81" fillId="0" borderId="0" xfId="0" applyFont="1" applyAlignment="1">
      <alignment vertical="center"/>
    </xf>
    <xf numFmtId="0" fontId="81" fillId="10" borderId="1" xfId="0" applyFont="1" applyFill="1" applyBorder="1" applyAlignment="1">
      <alignment vertical="center"/>
    </xf>
    <xf numFmtId="0" fontId="82" fillId="0" borderId="1" xfId="0" applyFont="1" applyBorder="1" applyAlignment="1">
      <alignment horizontal="center" vertical="center"/>
    </xf>
    <xf numFmtId="176" fontId="13" fillId="0" borderId="1" xfId="1" applyNumberFormat="1" applyFont="1" applyFill="1" applyBorder="1" applyAlignment="1">
      <alignment vertical="center"/>
    </xf>
    <xf numFmtId="10" fontId="50" fillId="2" borderId="1" xfId="16" applyNumberFormat="1" applyFont="1" applyFill="1" applyBorder="1" applyAlignment="1">
      <alignment horizontal="right" vertical="center"/>
    </xf>
    <xf numFmtId="0" fontId="2" fillId="0" borderId="1" xfId="1" applyFill="1" applyBorder="1" applyAlignment="1">
      <alignment horizontal="left" vertical="center" indent="1"/>
    </xf>
    <xf numFmtId="10" fontId="7" fillId="0" borderId="0" xfId="2" applyNumberFormat="1" applyFont="1" applyFill="1" applyBorder="1">
      <alignment vertical="center"/>
    </xf>
    <xf numFmtId="176" fontId="8" fillId="0" borderId="1" xfId="3" applyNumberFormat="1" applyFont="1" applyFill="1" applyBorder="1" applyAlignment="1" applyProtection="1">
      <alignment horizontal="center" vertical="center" wrapText="1"/>
      <protection locked="0"/>
    </xf>
    <xf numFmtId="10" fontId="8" fillId="0" borderId="1" xfId="3" applyNumberFormat="1" applyFont="1" applyFill="1" applyBorder="1" applyAlignment="1" applyProtection="1">
      <alignment horizontal="center" vertical="center" wrapText="1"/>
      <protection locked="0"/>
    </xf>
    <xf numFmtId="176" fontId="10" fillId="0" borderId="1" xfId="2" applyNumberFormat="1" applyFont="1" applyFill="1" applyBorder="1">
      <alignment vertical="center"/>
    </xf>
    <xf numFmtId="10" fontId="2" fillId="0" borderId="1" xfId="1" applyNumberFormat="1" applyFont="1" applyFill="1" applyBorder="1">
      <alignment vertical="center"/>
    </xf>
    <xf numFmtId="0" fontId="8" fillId="0" borderId="1" xfId="4" applyFont="1" applyFill="1" applyBorder="1" applyAlignment="1" applyProtection="1">
      <alignment horizontal="left" vertical="center" wrapText="1"/>
      <protection locked="0"/>
    </xf>
    <xf numFmtId="10" fontId="12" fillId="0" borderId="1" xfId="1" applyNumberFormat="1" applyFont="1" applyFill="1" applyBorder="1">
      <alignment vertical="center"/>
    </xf>
    <xf numFmtId="10" fontId="13" fillId="0" borderId="1" xfId="1" applyNumberFormat="1" applyFont="1" applyFill="1" applyBorder="1">
      <alignment vertical="center"/>
    </xf>
    <xf numFmtId="0" fontId="13" fillId="0" borderId="1" xfId="1" applyFont="1" applyFill="1" applyBorder="1" applyAlignment="1">
      <alignment vertical="center"/>
    </xf>
    <xf numFmtId="176" fontId="7" fillId="0" borderId="1" xfId="2" applyNumberFormat="1" applyFont="1" applyFill="1" applyBorder="1" applyAlignment="1">
      <alignment horizontal="right" vertical="center"/>
    </xf>
    <xf numFmtId="0" fontId="7" fillId="0" borderId="1" xfId="2" applyFont="1" applyFill="1" applyBorder="1">
      <alignment vertical="center"/>
    </xf>
    <xf numFmtId="176" fontId="13" fillId="0" borderId="1" xfId="1" applyNumberFormat="1" applyFont="1" applyFill="1" applyBorder="1" applyAlignment="1">
      <alignment horizontal="right" vertical="center"/>
    </xf>
    <xf numFmtId="0" fontId="13" fillId="0" borderId="1" xfId="1" applyFont="1" applyFill="1" applyBorder="1" applyAlignment="1">
      <alignment horizontal="left" vertical="center" indent="1"/>
    </xf>
    <xf numFmtId="176" fontId="2" fillId="0" borderId="1" xfId="1" applyNumberFormat="1" applyFill="1" applyBorder="1">
      <alignment vertical="center"/>
    </xf>
    <xf numFmtId="176" fontId="2" fillId="0" borderId="1" xfId="2" applyNumberFormat="1" applyFill="1" applyBorder="1">
      <alignment vertical="center"/>
    </xf>
    <xf numFmtId="176" fontId="15" fillId="0" borderId="1" xfId="2" applyNumberFormat="1" applyFont="1" applyFill="1" applyBorder="1">
      <alignment vertical="center"/>
    </xf>
    <xf numFmtId="10" fontId="16" fillId="0" borderId="1" xfId="1" applyNumberFormat="1" applyFont="1" applyFill="1" applyBorder="1" applyAlignment="1">
      <alignment horizontal="right" vertical="center"/>
    </xf>
    <xf numFmtId="10" fontId="13" fillId="0" borderId="1" xfId="1" applyNumberFormat="1" applyFont="1" applyFill="1" applyBorder="1" applyAlignment="1">
      <alignment horizontal="right" vertical="center"/>
    </xf>
    <xf numFmtId="176" fontId="7" fillId="0" borderId="1" xfId="2" applyNumberFormat="1" applyFont="1" applyFill="1" applyBorder="1">
      <alignment vertical="center"/>
    </xf>
    <xf numFmtId="10" fontId="2" fillId="0" borderId="1" xfId="1" applyNumberFormat="1" applyFill="1" applyBorder="1">
      <alignment vertical="center"/>
    </xf>
    <xf numFmtId="0" fontId="7" fillId="0" borderId="1" xfId="17" applyFont="1" applyFill="1" applyBorder="1">
      <alignment vertical="center"/>
    </xf>
    <xf numFmtId="0" fontId="7" fillId="0" borderId="1" xfId="17" applyFont="1" applyFill="1" applyBorder="1" applyAlignment="1">
      <alignment vertical="center" wrapText="1"/>
    </xf>
    <xf numFmtId="0" fontId="1" fillId="0" borderId="1" xfId="0" applyFont="1" applyFill="1" applyBorder="1" applyAlignment="1">
      <alignment horizontal="left" vertical="center" wrapText="1"/>
    </xf>
    <xf numFmtId="176" fontId="69" fillId="0" borderId="1" xfId="0" applyNumberFormat="1" applyFont="1" applyFill="1" applyBorder="1" applyAlignment="1" applyProtection="1">
      <alignment horizontal="right" vertical="center"/>
    </xf>
    <xf numFmtId="0" fontId="1" fillId="0" borderId="17" xfId="0" applyFont="1" applyFill="1" applyBorder="1" applyAlignment="1">
      <alignment horizontal="left" indent="1"/>
    </xf>
    <xf numFmtId="0" fontId="0" fillId="0" borderId="1" xfId="0" applyFill="1" applyBorder="1" applyAlignment="1">
      <alignment horizontal="left" vertical="center" wrapText="1"/>
    </xf>
    <xf numFmtId="0" fontId="0" fillId="0" borderId="17" xfId="0" applyFill="1" applyBorder="1" applyAlignment="1">
      <alignment horizontal="left" indent="1"/>
    </xf>
    <xf numFmtId="0" fontId="0" fillId="0" borderId="1" xfId="0" applyFill="1" applyBorder="1" applyAlignment="1">
      <alignment horizontal="left" vertical="center" indent="1"/>
    </xf>
    <xf numFmtId="176" fontId="0" fillId="0" borderId="1" xfId="0" applyNumberFormat="1" applyFill="1" applyBorder="1" applyAlignment="1">
      <alignment horizontal="left" vertical="center" indent="1"/>
    </xf>
    <xf numFmtId="3" fontId="14" fillId="0" borderId="1" xfId="0" applyNumberFormat="1" applyFont="1" applyFill="1" applyBorder="1" applyAlignment="1" applyProtection="1">
      <alignment horizontal="right" vertical="center"/>
    </xf>
    <xf numFmtId="176" fontId="0" fillId="0" borderId="1" xfId="0" applyNumberFormat="1" applyFill="1" applyBorder="1">
      <alignment vertical="center"/>
    </xf>
    <xf numFmtId="176" fontId="11" fillId="0" borderId="1" xfId="1" applyNumberFormat="1" applyFont="1" applyFill="1" applyBorder="1">
      <alignment vertical="center"/>
    </xf>
    <xf numFmtId="0" fontId="2" fillId="0" borderId="1" xfId="1" applyFont="1" applyBorder="1" applyAlignment="1">
      <alignment horizontal="center" vertical="center"/>
    </xf>
    <xf numFmtId="10" fontId="6" fillId="12" borderId="0" xfId="1" applyNumberFormat="1" applyFont="1" applyFill="1" applyAlignment="1">
      <alignment horizontal="center" vertical="center"/>
    </xf>
    <xf numFmtId="0" fontId="6" fillId="12" borderId="0" xfId="1" applyNumberFormat="1" applyFont="1" applyFill="1" applyAlignment="1">
      <alignment horizontal="center" vertical="center"/>
    </xf>
    <xf numFmtId="10" fontId="8" fillId="12" borderId="1" xfId="3" applyNumberFormat="1" applyFont="1" applyFill="1" applyBorder="1" applyAlignment="1" applyProtection="1">
      <alignment horizontal="center" vertical="center" wrapText="1"/>
      <protection locked="0"/>
    </xf>
    <xf numFmtId="0" fontId="8" fillId="12" borderId="1" xfId="3" applyNumberFormat="1" applyFont="1" applyFill="1" applyBorder="1" applyAlignment="1" applyProtection="1">
      <alignment horizontal="center" vertical="center" wrapText="1"/>
      <protection locked="0"/>
    </xf>
    <xf numFmtId="10" fontId="2" fillId="12" borderId="1" xfId="1" applyNumberFormat="1" applyFont="1" applyFill="1" applyBorder="1">
      <alignment vertical="center"/>
    </xf>
    <xf numFmtId="0" fontId="2" fillId="12" borderId="1" xfId="1" applyNumberFormat="1" applyFont="1" applyFill="1" applyBorder="1">
      <alignment vertical="center"/>
    </xf>
    <xf numFmtId="0" fontId="7" fillId="12" borderId="1" xfId="2" applyNumberFormat="1" applyFont="1" applyFill="1" applyBorder="1" applyAlignment="1">
      <alignment horizontal="right" vertical="center"/>
    </xf>
    <xf numFmtId="0" fontId="13" fillId="12" borderId="1" xfId="1" applyNumberFormat="1" applyFont="1" applyFill="1" applyBorder="1" applyAlignment="1">
      <alignment horizontal="right" vertical="center"/>
    </xf>
    <xf numFmtId="177" fontId="7" fillId="12" borderId="1" xfId="2" applyNumberFormat="1" applyFont="1" applyFill="1" applyBorder="1" applyAlignment="1">
      <alignment horizontal="right" vertical="center"/>
    </xf>
    <xf numFmtId="10" fontId="2" fillId="12" borderId="1" xfId="1" applyNumberFormat="1" applyFont="1" applyFill="1" applyBorder="1" applyAlignment="1">
      <alignment horizontal="right" vertical="center"/>
    </xf>
    <xf numFmtId="0" fontId="2" fillId="12" borderId="1" xfId="1" applyNumberFormat="1" applyFont="1" applyFill="1" applyBorder="1" applyAlignment="1">
      <alignment horizontal="right" vertical="center"/>
    </xf>
    <xf numFmtId="10" fontId="2" fillId="12" borderId="0" xfId="1" applyNumberFormat="1" applyFill="1">
      <alignment vertical="center"/>
    </xf>
    <xf numFmtId="0" fontId="2" fillId="12" borderId="0" xfId="1" applyNumberFormat="1" applyFill="1">
      <alignment vertical="center"/>
    </xf>
    <xf numFmtId="182" fontId="14" fillId="0" borderId="1" xfId="0" applyNumberFormat="1" applyFont="1" applyFill="1" applyBorder="1" applyAlignment="1">
      <alignment vertical="center"/>
    </xf>
    <xf numFmtId="176" fontId="14" fillId="0" borderId="1" xfId="0" applyNumberFormat="1" applyFont="1" applyFill="1" applyBorder="1" applyAlignment="1">
      <alignment vertical="center"/>
    </xf>
    <xf numFmtId="10" fontId="76" fillId="0" borderId="1" xfId="0" applyNumberFormat="1" applyFont="1" applyBorder="1" applyAlignment="1">
      <alignment horizontal="right" vertical="center"/>
    </xf>
    <xf numFmtId="0" fontId="6" fillId="0" borderId="0" xfId="1" applyNumberFormat="1" applyFont="1" applyFill="1" applyAlignment="1">
      <alignment horizontal="center" vertical="center"/>
    </xf>
    <xf numFmtId="0" fontId="8" fillId="0" borderId="1" xfId="3" applyNumberFormat="1" applyFont="1" applyFill="1" applyBorder="1" applyAlignment="1" applyProtection="1">
      <alignment horizontal="center" vertical="center" wrapText="1"/>
      <protection locked="0"/>
    </xf>
    <xf numFmtId="0" fontId="2" fillId="0" borderId="1" xfId="1" applyNumberFormat="1" applyFont="1" applyFill="1" applyBorder="1">
      <alignment vertical="center"/>
    </xf>
    <xf numFmtId="0" fontId="13" fillId="0" borderId="1" xfId="1" applyNumberFormat="1" applyFont="1" applyFill="1" applyBorder="1" applyAlignment="1">
      <alignment horizontal="right" vertical="center"/>
    </xf>
    <xf numFmtId="0" fontId="2" fillId="0" borderId="1" xfId="1" applyNumberFormat="1" applyFont="1" applyFill="1" applyBorder="1" applyAlignment="1">
      <alignment horizontal="right" vertical="center"/>
    </xf>
    <xf numFmtId="0" fontId="2" fillId="0" borderId="0" xfId="1" applyNumberFormat="1" applyFill="1">
      <alignment vertical="center"/>
    </xf>
    <xf numFmtId="10" fontId="11" fillId="0" borderId="1" xfId="1" applyNumberFormat="1" applyFont="1" applyFill="1" applyBorder="1">
      <alignment vertical="center"/>
    </xf>
    <xf numFmtId="0" fontId="12" fillId="0" borderId="1" xfId="1" applyNumberFormat="1" applyFont="1" applyFill="1" applyBorder="1">
      <alignment vertical="center"/>
    </xf>
    <xf numFmtId="10" fontId="10" fillId="0" borderId="1" xfId="1" applyNumberFormat="1" applyFont="1" applyFill="1" applyBorder="1">
      <alignment vertical="center"/>
    </xf>
    <xf numFmtId="178" fontId="13" fillId="0" borderId="1" xfId="1" applyNumberFormat="1" applyFont="1" applyFill="1" applyBorder="1" applyAlignment="1">
      <alignment horizontal="right" vertical="center"/>
    </xf>
    <xf numFmtId="185" fontId="13" fillId="0" borderId="0" xfId="1" applyNumberFormat="1" applyFont="1" applyFill="1" applyBorder="1" applyAlignment="1">
      <alignment horizontal="center" vertical="center"/>
    </xf>
    <xf numFmtId="185" fontId="82" fillId="0" borderId="1" xfId="0" applyNumberFormat="1" applyFont="1" applyBorder="1" applyAlignment="1">
      <alignment horizontal="center" vertical="center"/>
    </xf>
    <xf numFmtId="185" fontId="82" fillId="11" borderId="1" xfId="0" applyNumberFormat="1" applyFont="1" applyFill="1" applyBorder="1" applyAlignment="1">
      <alignment vertical="center"/>
    </xf>
    <xf numFmtId="185" fontId="81" fillId="0" borderId="1" xfId="0" applyNumberFormat="1" applyFont="1" applyBorder="1" applyAlignment="1">
      <alignment vertical="center"/>
    </xf>
    <xf numFmtId="185" fontId="81" fillId="10" borderId="1" xfId="0" applyNumberFormat="1" applyFont="1" applyFill="1" applyBorder="1" applyAlignment="1">
      <alignment vertical="center"/>
    </xf>
    <xf numFmtId="185" fontId="81" fillId="0" borderId="0" xfId="0" applyNumberFormat="1" applyFont="1" applyAlignment="1">
      <alignment vertical="center"/>
    </xf>
    <xf numFmtId="185" fontId="66" fillId="0" borderId="0" xfId="67" applyNumberFormat="1" applyFill="1"/>
    <xf numFmtId="176" fontId="47" fillId="0" borderId="1" xfId="1" applyNumberFormat="1" applyFont="1" applyFill="1" applyBorder="1">
      <alignment vertical="center"/>
    </xf>
    <xf numFmtId="0" fontId="0" fillId="0" borderId="1" xfId="0" applyBorder="1" applyAlignment="1">
      <alignment horizontal="center" vertical="center"/>
    </xf>
    <xf numFmtId="0" fontId="83" fillId="0" borderId="1" xfId="1" applyFont="1" applyFill="1" applyBorder="1">
      <alignment vertical="center"/>
    </xf>
    <xf numFmtId="176" fontId="53" fillId="0" borderId="0" xfId="1" applyNumberFormat="1" applyFont="1" applyFill="1" applyBorder="1" applyAlignment="1">
      <alignment horizontal="right" vertical="center" indent="2"/>
    </xf>
    <xf numFmtId="176" fontId="8" fillId="0" borderId="1" xfId="3" applyNumberFormat="1" applyFont="1" applyFill="1" applyBorder="1" applyAlignment="1" applyProtection="1">
      <alignment horizontal="right" vertical="center"/>
      <protection locked="0"/>
    </xf>
    <xf numFmtId="176" fontId="2" fillId="0" borderId="1" xfId="29" applyNumberFormat="1" applyFill="1" applyBorder="1" applyAlignment="1">
      <alignment horizontal="right" vertical="center"/>
    </xf>
    <xf numFmtId="176" fontId="2" fillId="0" borderId="1" xfId="1" applyNumberFormat="1" applyFont="1" applyBorder="1" applyAlignment="1">
      <alignment horizontal="right" vertical="center"/>
    </xf>
    <xf numFmtId="176" fontId="83" fillId="0" borderId="1" xfId="1" applyNumberFormat="1" applyFont="1" applyFill="1" applyBorder="1" applyAlignment="1">
      <alignment horizontal="right" vertical="center"/>
    </xf>
    <xf numFmtId="176" fontId="0" fillId="0" borderId="1" xfId="0" applyNumberFormat="1" applyBorder="1" applyAlignment="1">
      <alignment horizontal="right" indent="1"/>
    </xf>
    <xf numFmtId="176" fontId="17" fillId="0" borderId="26" xfId="1" applyNumberFormat="1" applyFont="1" applyFill="1" applyBorder="1" applyAlignment="1" applyProtection="1">
      <alignment horizontal="right" vertical="center"/>
    </xf>
    <xf numFmtId="176" fontId="2" fillId="0" borderId="0" xfId="29" applyNumberFormat="1" applyFill="1" applyAlignment="1">
      <alignment horizontal="right" vertical="center" indent="2"/>
    </xf>
    <xf numFmtId="176" fontId="2" fillId="0" borderId="0" xfId="29" applyNumberFormat="1" applyFill="1" applyAlignment="1">
      <alignment horizontal="right" vertical="center"/>
    </xf>
    <xf numFmtId="0" fontId="2" fillId="0" borderId="0" xfId="29" applyFill="1" applyAlignment="1">
      <alignment horizontal="center" vertical="center"/>
    </xf>
    <xf numFmtId="0" fontId="45" fillId="0" borderId="1" xfId="0" applyFont="1" applyBorder="1" applyAlignment="1">
      <alignment horizontal="center" vertical="center"/>
    </xf>
    <xf numFmtId="176" fontId="0" fillId="0" borderId="1" xfId="0" applyNumberFormat="1" applyBorder="1">
      <alignment vertical="center"/>
    </xf>
    <xf numFmtId="176" fontId="43" fillId="2" borderId="1" xfId="25" applyNumberFormat="1" applyFont="1" applyFill="1" applyBorder="1"/>
    <xf numFmtId="176" fontId="43" fillId="0" borderId="1" xfId="25" applyNumberFormat="1" applyFont="1" applyFill="1" applyBorder="1"/>
    <xf numFmtId="0" fontId="14" fillId="2" borderId="1" xfId="0" applyFont="1" applyFill="1" applyBorder="1" applyAlignment="1">
      <alignment horizontal="left" vertical="center" wrapText="1"/>
    </xf>
    <xf numFmtId="176" fontId="2" fillId="2" borderId="29" xfId="16" applyNumberFormat="1" applyFill="1" applyBorder="1" applyAlignment="1">
      <alignment horizontal="center" vertical="center"/>
    </xf>
    <xf numFmtId="0" fontId="2" fillId="2" borderId="29" xfId="16" applyNumberFormat="1" applyFill="1" applyBorder="1" applyAlignment="1">
      <alignment horizontal="center" vertical="center"/>
    </xf>
    <xf numFmtId="176" fontId="0" fillId="0" borderId="0" xfId="0" applyNumberFormat="1">
      <alignment vertical="center"/>
    </xf>
    <xf numFmtId="176" fontId="76" fillId="0" borderId="1" xfId="0" applyNumberFormat="1" applyFont="1" applyBorder="1" applyAlignment="1">
      <alignment horizontal="right" vertical="center"/>
    </xf>
    <xf numFmtId="0" fontId="76" fillId="0" borderId="26" xfId="0" applyFont="1" applyBorder="1" applyAlignment="1">
      <alignment horizontal="right" vertical="center"/>
    </xf>
    <xf numFmtId="0" fontId="84" fillId="0" borderId="1" xfId="0" applyFont="1" applyBorder="1" applyAlignment="1">
      <alignment horizontal="center" vertical="center"/>
    </xf>
    <xf numFmtId="0" fontId="84" fillId="0" borderId="1" xfId="0" applyFont="1" applyBorder="1" applyAlignment="1">
      <alignment horizontal="center" vertical="center" wrapText="1"/>
    </xf>
    <xf numFmtId="176" fontId="84" fillId="0" borderId="1" xfId="0" applyNumberFormat="1" applyFont="1" applyBorder="1" applyAlignment="1">
      <alignment horizontal="center" vertical="center" wrapText="1"/>
    </xf>
    <xf numFmtId="0" fontId="0" fillId="0" borderId="1" xfId="0" applyBorder="1" applyAlignment="1">
      <alignment horizontal="left" vertical="center" indent="1"/>
    </xf>
    <xf numFmtId="0" fontId="2" fillId="0" borderId="0" xfId="1" applyFill="1" applyAlignment="1">
      <alignment horizontal="left" vertical="center" wrapText="1"/>
    </xf>
    <xf numFmtId="0" fontId="3" fillId="0" borderId="0" xfId="1" applyFont="1" applyFill="1" applyAlignment="1">
      <alignment horizontal="left" vertical="center"/>
    </xf>
    <xf numFmtId="0" fontId="36" fillId="0" borderId="0" xfId="1" applyFont="1" applyFill="1" applyAlignment="1">
      <alignment horizontal="center" vertical="center"/>
    </xf>
    <xf numFmtId="0" fontId="8" fillId="0" borderId="2" xfId="4" applyFont="1" applyFill="1" applyBorder="1" applyAlignment="1" applyProtection="1">
      <alignment horizontal="center" vertical="center" wrapText="1"/>
      <protection locked="0"/>
    </xf>
    <xf numFmtId="0" fontId="8" fillId="0" borderId="3" xfId="4" applyFont="1" applyFill="1" applyBorder="1" applyAlignment="1" applyProtection="1">
      <alignment horizontal="center" vertical="center" wrapText="1"/>
      <protection locked="0"/>
    </xf>
    <xf numFmtId="0" fontId="2" fillId="0" borderId="30" xfId="1" applyFill="1" applyBorder="1" applyAlignment="1">
      <alignment horizontal="left" vertical="center" wrapText="1"/>
    </xf>
    <xf numFmtId="0" fontId="2" fillId="0" borderId="30" xfId="1" applyFill="1" applyBorder="1" applyAlignment="1">
      <alignment horizontal="left" vertical="center"/>
    </xf>
    <xf numFmtId="0" fontId="8" fillId="0" borderId="26" xfId="30" applyFont="1" applyFill="1" applyBorder="1" applyAlignment="1">
      <alignment horizontal="center" vertical="center"/>
    </xf>
    <xf numFmtId="0" fontId="39" fillId="0" borderId="27" xfId="4" applyFont="1" applyFill="1" applyBorder="1" applyAlignment="1" applyProtection="1">
      <alignment horizontal="center" vertical="center" wrapText="1"/>
      <protection locked="0"/>
    </xf>
    <xf numFmtId="0" fontId="39" fillId="0" borderId="28" xfId="4" applyFont="1" applyFill="1" applyBorder="1" applyAlignment="1" applyProtection="1">
      <alignment horizontal="center" vertical="center" wrapText="1"/>
      <protection locked="0"/>
    </xf>
    <xf numFmtId="0" fontId="27" fillId="0" borderId="25" xfId="67" applyFont="1" applyFill="1" applyBorder="1" applyAlignment="1">
      <alignment horizontal="center" vertical="center" wrapText="1" shrinkToFit="1"/>
    </xf>
    <xf numFmtId="0" fontId="27" fillId="0" borderId="22" xfId="67" applyFont="1" applyFill="1" applyBorder="1" applyAlignment="1">
      <alignment horizontal="center" vertical="center" wrapText="1" shrinkToFit="1"/>
    </xf>
    <xf numFmtId="0" fontId="74" fillId="0" borderId="0" xfId="67" applyFont="1" applyFill="1" applyBorder="1" applyAlignment="1">
      <alignment horizontal="center" vertical="center"/>
    </xf>
    <xf numFmtId="0" fontId="44" fillId="0" borderId="1" xfId="67" applyFont="1" applyFill="1" applyBorder="1" applyAlignment="1">
      <alignment horizontal="center" vertical="center" wrapText="1" shrinkToFit="1"/>
    </xf>
    <xf numFmtId="0" fontId="81" fillId="0" borderId="1" xfId="0" applyFont="1" applyBorder="1" applyAlignment="1">
      <alignment horizontal="center" vertical="center"/>
    </xf>
    <xf numFmtId="0" fontId="82" fillId="11" borderId="1" xfId="0" applyFont="1" applyFill="1" applyBorder="1" applyAlignment="1">
      <alignment horizontal="center" vertical="center"/>
    </xf>
    <xf numFmtId="0" fontId="44" fillId="0" borderId="0" xfId="1" applyFont="1" applyFill="1" applyAlignment="1">
      <alignment horizontal="left" vertical="center"/>
    </xf>
    <xf numFmtId="0" fontId="56" fillId="0" borderId="0" xfId="1" applyFont="1" applyFill="1" applyAlignment="1">
      <alignment horizontal="center" vertical="center"/>
    </xf>
    <xf numFmtId="0" fontId="45" fillId="0" borderId="1" xfId="1" applyFont="1" applyBorder="1" applyAlignment="1">
      <alignment horizontal="center" vertical="center"/>
    </xf>
    <xf numFmtId="0" fontId="11" fillId="0" borderId="1" xfId="1" applyFont="1" applyBorder="1" applyAlignment="1">
      <alignment horizontal="center" vertical="center"/>
    </xf>
    <xf numFmtId="0" fontId="2" fillId="0" borderId="1" xfId="1" applyFont="1" applyBorder="1" applyAlignment="1">
      <alignment horizontal="center" vertical="center"/>
    </xf>
    <xf numFmtId="0" fontId="0" fillId="0" borderId="1" xfId="0" applyBorder="1" applyAlignment="1">
      <alignment horizontal="center" vertical="center"/>
    </xf>
    <xf numFmtId="0" fontId="53" fillId="0" borderId="0" xfId="1" applyFont="1" applyFill="1" applyBorder="1" applyAlignment="1">
      <alignment horizontal="center" vertical="center"/>
    </xf>
    <xf numFmtId="0" fontId="13" fillId="0" borderId="30" xfId="29" applyFont="1" applyFill="1" applyBorder="1" applyAlignment="1">
      <alignment horizontal="left" vertical="center" wrapText="1"/>
    </xf>
    <xf numFmtId="0" fontId="3" fillId="2" borderId="0" xfId="1" applyFont="1" applyFill="1" applyAlignment="1">
      <alignment horizontal="left" vertical="center"/>
    </xf>
    <xf numFmtId="0" fontId="36" fillId="2" borderId="0" xfId="1" applyFont="1" applyFill="1" applyAlignment="1">
      <alignment horizontal="center" vertical="center"/>
    </xf>
    <xf numFmtId="0" fontId="2" fillId="2" borderId="15" xfId="1" applyFill="1" applyBorder="1" applyAlignment="1">
      <alignment horizontal="center" vertical="center"/>
    </xf>
    <xf numFmtId="3" fontId="14" fillId="2" borderId="15" xfId="0" applyNumberFormat="1" applyFont="1" applyFill="1" applyBorder="1" applyAlignment="1" applyProtection="1">
      <alignment horizontal="center" vertical="center"/>
    </xf>
    <xf numFmtId="0" fontId="2" fillId="2" borderId="0" xfId="1" applyFill="1" applyAlignment="1">
      <alignment horizontal="left" vertical="center" wrapText="1"/>
    </xf>
    <xf numFmtId="0" fontId="51" fillId="0" borderId="0" xfId="1" applyFont="1" applyFill="1" applyAlignment="1">
      <alignment horizontal="left" vertical="center"/>
    </xf>
    <xf numFmtId="0" fontId="52" fillId="0" borderId="0" xfId="1" applyFont="1" applyFill="1" applyAlignment="1">
      <alignment horizontal="center" vertical="center"/>
    </xf>
    <xf numFmtId="0" fontId="8" fillId="0" borderId="26" xfId="28" applyFont="1" applyFill="1" applyBorder="1" applyAlignment="1">
      <alignment horizontal="center" vertical="center"/>
    </xf>
    <xf numFmtId="0" fontId="13" fillId="2" borderId="15" xfId="16" applyFont="1" applyFill="1" applyBorder="1" applyAlignment="1">
      <alignment horizontal="right" vertical="center"/>
    </xf>
    <xf numFmtId="0" fontId="2" fillId="2" borderId="0" xfId="16" applyFill="1" applyAlignment="1">
      <alignment horizontal="left" vertical="center" wrapText="1"/>
    </xf>
    <xf numFmtId="178" fontId="8" fillId="0" borderId="0" xfId="13" applyNumberFormat="1" applyFont="1" applyFill="1" applyBorder="1" applyAlignment="1">
      <alignment horizontal="center" vertical="center"/>
    </xf>
    <xf numFmtId="0" fontId="8" fillId="0" borderId="0" xfId="13" applyFont="1" applyFill="1" applyBorder="1" applyAlignment="1">
      <alignment horizontal="center" vertical="center"/>
    </xf>
    <xf numFmtId="0" fontId="2" fillId="0" borderId="0" xfId="29" applyFill="1" applyAlignment="1">
      <alignment horizontal="left" vertical="center" wrapText="1"/>
    </xf>
    <xf numFmtId="0" fontId="71" fillId="0" borderId="0" xfId="39" applyFont="1" applyBorder="1" applyAlignment="1">
      <alignment horizontal="center" vertical="center" wrapText="1"/>
    </xf>
    <xf numFmtId="0" fontId="77" fillId="0" borderId="1" xfId="39" applyFont="1" applyBorder="1" applyAlignment="1">
      <alignment horizontal="center" vertical="center" wrapText="1"/>
    </xf>
    <xf numFmtId="0" fontId="75" fillId="0" borderId="35" xfId="0" applyFont="1" applyBorder="1" applyAlignment="1">
      <alignment horizontal="center" vertical="center" wrapText="1"/>
    </xf>
    <xf numFmtId="0" fontId="75" fillId="0" borderId="36" xfId="0" applyFont="1" applyBorder="1" applyAlignment="1">
      <alignment horizontal="center" vertical="center" wrapText="1"/>
    </xf>
    <xf numFmtId="0" fontId="72" fillId="0" borderId="0" xfId="39" applyFont="1" applyBorder="1" applyAlignment="1">
      <alignment vertical="center" wrapText="1"/>
    </xf>
    <xf numFmtId="0" fontId="75" fillId="0" borderId="29" xfId="0" applyFont="1" applyBorder="1" applyAlignment="1">
      <alignment horizontal="center" vertical="center" wrapText="1"/>
    </xf>
    <xf numFmtId="0" fontId="75" fillId="0" borderId="32" xfId="0" applyFont="1" applyBorder="1" applyAlignment="1">
      <alignment horizontal="center" vertical="center" wrapText="1"/>
    </xf>
    <xf numFmtId="0" fontId="75" fillId="0" borderId="1" xfId="0" applyFont="1" applyBorder="1" applyAlignment="1">
      <alignment horizontal="left" vertical="center" wrapText="1"/>
    </xf>
    <xf numFmtId="0" fontId="75" fillId="0" borderId="31" xfId="0" applyFont="1" applyFill="1" applyBorder="1" applyAlignment="1">
      <alignment horizontal="center" vertical="center" wrapText="1"/>
    </xf>
    <xf numFmtId="0" fontId="71" fillId="0" borderId="0" xfId="39" applyFont="1" applyFill="1" applyBorder="1" applyAlignment="1">
      <alignment horizontal="center" vertical="center" wrapText="1"/>
    </xf>
    <xf numFmtId="0" fontId="72" fillId="0" borderId="0" xfId="39" applyFont="1" applyFill="1" applyBorder="1" applyAlignment="1">
      <alignment vertical="center" wrapText="1"/>
    </xf>
    <xf numFmtId="0" fontId="63" fillId="0" borderId="0" xfId="0" applyFont="1" applyAlignment="1">
      <alignment horizontal="center" vertical="center"/>
    </xf>
    <xf numFmtId="0" fontId="0" fillId="0" borderId="15" xfId="0" applyBorder="1" applyAlignment="1">
      <alignment horizontal="center" vertical="center"/>
    </xf>
  </cellXfs>
  <cellStyles count="70">
    <cellStyle name="百分比 2" xfId="5"/>
    <cellStyle name="标题 1 2" xfId="6"/>
    <cellStyle name="标题 2 2" xfId="7"/>
    <cellStyle name="标题 3 2" xfId="8"/>
    <cellStyle name="标题 4 2" xfId="9"/>
    <cellStyle name="标题 5" xfId="10"/>
    <cellStyle name="差 2" xfId="11"/>
    <cellStyle name="常规" xfId="0" builtinId="0"/>
    <cellStyle name="常规 10" xfId="12"/>
    <cellStyle name="常规 10 2" xfId="13"/>
    <cellStyle name="常规 11" xfId="69"/>
    <cellStyle name="常规 2" xfId="1"/>
    <cellStyle name="常规 2 2" xfId="14"/>
    <cellStyle name="常规 2 2 2" xfId="15"/>
    <cellStyle name="常规 2 2 3" xfId="16"/>
    <cellStyle name="常规 2 3" xfId="17"/>
    <cellStyle name="常规 2 3 2" xfId="2"/>
    <cellStyle name="常规 2 4" xfId="18"/>
    <cellStyle name="常规 2 5" xfId="19"/>
    <cellStyle name="常规 2 6" xfId="20"/>
    <cellStyle name="常规 2 6 2" xfId="21"/>
    <cellStyle name="常规 2 7" xfId="22"/>
    <cellStyle name="常规 2 8" xfId="23"/>
    <cellStyle name="常规 2 9" xfId="24"/>
    <cellStyle name="常规 3" xfId="25"/>
    <cellStyle name="常规 3 2" xfId="26"/>
    <cellStyle name="常规 3 2 2" xfId="27"/>
    <cellStyle name="常规 3 3" xfId="28"/>
    <cellStyle name="常规 3 4" xfId="29"/>
    <cellStyle name="常规 4" xfId="30"/>
    <cellStyle name="常规 4 2" xfId="31"/>
    <cellStyle name="常规 4 2 2" xfId="32"/>
    <cellStyle name="常规 4 2 3" xfId="33"/>
    <cellStyle name="常规 4 3" xfId="34"/>
    <cellStyle name="常规 46" xfId="35"/>
    <cellStyle name="常规 5" xfId="36"/>
    <cellStyle name="常规 6" xfId="37"/>
    <cellStyle name="常规 6 2" xfId="38"/>
    <cellStyle name="常规 7" xfId="39"/>
    <cellStyle name="常规 8" xfId="67"/>
    <cellStyle name="常规 9" xfId="4"/>
    <cellStyle name="常规_2007人代会数据 2" xfId="3"/>
    <cellStyle name="好 2" xfId="40"/>
    <cellStyle name="汇总 2" xfId="41"/>
    <cellStyle name="计算 2" xfId="42"/>
    <cellStyle name="检查单元格 2" xfId="43"/>
    <cellStyle name="解释性文本 2" xfId="44"/>
    <cellStyle name="警告文本 2" xfId="45"/>
    <cellStyle name="链接单元格 2" xfId="46"/>
    <cellStyle name="千位分隔 2" xfId="47"/>
    <cellStyle name="千位分隔 2 2" xfId="48"/>
    <cellStyle name="千位分隔 2 3" xfId="49"/>
    <cellStyle name="千位分隔 2 3 2 2 2" xfId="50"/>
    <cellStyle name="千位分隔 2 3 2 2 2 2" xfId="51"/>
    <cellStyle name="千位分隔 2 3 2 2 2 3" xfId="52"/>
    <cellStyle name="千位分隔 2 4 2" xfId="53"/>
    <cellStyle name="千位分隔[0] 2" xfId="54"/>
    <cellStyle name="千位分隔[0] 3" xfId="55"/>
    <cellStyle name="千位分隔[0] 3 2" xfId="56"/>
    <cellStyle name="千位分隔[0] 3 2 2" xfId="68"/>
    <cellStyle name="千位分隔[0] 4" xfId="57"/>
    <cellStyle name="千位分隔[0] 5" xfId="58"/>
    <cellStyle name="千位分隔[0] 6" xfId="59"/>
    <cellStyle name="千位分隔[0] 6 2" xfId="60"/>
    <cellStyle name="千位分隔[0] 7" xfId="61"/>
    <cellStyle name="适中 2" xfId="62"/>
    <cellStyle name="输出 2" xfId="63"/>
    <cellStyle name="输入 2" xfId="64"/>
    <cellStyle name="样式 1" xfId="65"/>
    <cellStyle name="注释 2" xfI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Y44"/>
  <sheetViews>
    <sheetView showZeros="0" topLeftCell="A4" workbookViewId="0">
      <pane xSplit="2" ySplit="3" topLeftCell="J28" activePane="bottomRight" state="frozen"/>
      <selection activeCell="A4" sqref="A4"/>
      <selection pane="topRight" activeCell="C4" sqref="C4"/>
      <selection pane="bottomLeft" activeCell="A7" sqref="A7"/>
      <selection pane="bottomRight" activeCell="AC19" sqref="AC19"/>
    </sheetView>
  </sheetViews>
  <sheetFormatPr defaultRowHeight="21.95" customHeight="1"/>
  <cols>
    <col min="1" max="1" width="28" style="1" customWidth="1"/>
    <col min="2" max="2" width="10.375" style="22" customWidth="1"/>
    <col min="3" max="3" width="10.125" style="22" customWidth="1"/>
    <col min="4" max="4" width="11.875" style="22" hidden="1" customWidth="1"/>
    <col min="5" max="5" width="10.5" style="22" customWidth="1"/>
    <col min="6" max="6" width="10" style="22" customWidth="1"/>
    <col min="7" max="7" width="10.125" style="22" customWidth="1"/>
    <col min="8" max="8" width="11.875" style="339" hidden="1" customWidth="1"/>
    <col min="9" max="9" width="9.25" style="340" hidden="1" customWidth="1"/>
    <col min="10" max="10" width="9.25" style="349" customWidth="1"/>
    <col min="11" max="11" width="9.375" style="24" customWidth="1"/>
    <col min="12" max="12" width="23.5" style="1" customWidth="1"/>
    <col min="13" max="13" width="10.25" style="22" customWidth="1"/>
    <col min="14" max="14" width="10.5" style="22" customWidth="1"/>
    <col min="15" max="15" width="11.875" style="22" hidden="1" customWidth="1"/>
    <col min="16" max="16" width="10.25" style="22" customWidth="1"/>
    <col min="17" max="17" width="11" style="22" customWidth="1"/>
    <col min="18" max="18" width="10.5" style="22" customWidth="1"/>
    <col min="19" max="19" width="10.375" style="1" hidden="1" customWidth="1"/>
    <col min="20" max="20" width="11.625" style="349" hidden="1" customWidth="1"/>
    <col min="21" max="21" width="9.625" style="349" customWidth="1"/>
    <col min="22" max="22" width="8.875" style="23" customWidth="1"/>
    <col min="23" max="23" width="5.75" style="1" hidden="1" customWidth="1"/>
    <col min="24" max="24" width="0" style="1" hidden="1" customWidth="1"/>
    <col min="25" max="25" width="13.125" style="1" hidden="1" customWidth="1"/>
    <col min="26" max="262" width="9" style="1"/>
    <col min="263" max="263" width="4.875" style="1" customWidth="1"/>
    <col min="264" max="264" width="30.625" style="1" customWidth="1"/>
    <col min="265" max="265" width="17" style="1" customWidth="1"/>
    <col min="266" max="266" width="13.5" style="1" customWidth="1"/>
    <col min="267" max="267" width="32.125" style="1" customWidth="1"/>
    <col min="268" max="268" width="15.5" style="1" customWidth="1"/>
    <col min="269" max="269" width="12.25" style="1" customWidth="1"/>
    <col min="270" max="518" width="9" style="1"/>
    <col min="519" max="519" width="4.875" style="1" customWidth="1"/>
    <col min="520" max="520" width="30.625" style="1" customWidth="1"/>
    <col min="521" max="521" width="17" style="1" customWidth="1"/>
    <col min="522" max="522" width="13.5" style="1" customWidth="1"/>
    <col min="523" max="523" width="32.125" style="1" customWidth="1"/>
    <col min="524" max="524" width="15.5" style="1" customWidth="1"/>
    <col min="525" max="525" width="12.25" style="1" customWidth="1"/>
    <col min="526" max="774" width="9" style="1"/>
    <col min="775" max="775" width="4.875" style="1" customWidth="1"/>
    <col min="776" max="776" width="30.625" style="1" customWidth="1"/>
    <col min="777" max="777" width="17" style="1" customWidth="1"/>
    <col min="778" max="778" width="13.5" style="1" customWidth="1"/>
    <col min="779" max="779" width="32.125" style="1" customWidth="1"/>
    <col min="780" max="780" width="15.5" style="1" customWidth="1"/>
    <col min="781" max="781" width="12.25" style="1" customWidth="1"/>
    <col min="782" max="1030" width="9" style="1"/>
    <col min="1031" max="1031" width="4.875" style="1" customWidth="1"/>
    <col min="1032" max="1032" width="30.625" style="1" customWidth="1"/>
    <col min="1033" max="1033" width="17" style="1" customWidth="1"/>
    <col min="1034" max="1034" width="13.5" style="1" customWidth="1"/>
    <col min="1035" max="1035" width="32.125" style="1" customWidth="1"/>
    <col min="1036" max="1036" width="15.5" style="1" customWidth="1"/>
    <col min="1037" max="1037" width="12.25" style="1" customWidth="1"/>
    <col min="1038" max="1286" width="9" style="1"/>
    <col min="1287" max="1287" width="4.875" style="1" customWidth="1"/>
    <col min="1288" max="1288" width="30.625" style="1" customWidth="1"/>
    <col min="1289" max="1289" width="17" style="1" customWidth="1"/>
    <col min="1290" max="1290" width="13.5" style="1" customWidth="1"/>
    <col min="1291" max="1291" width="32.125" style="1" customWidth="1"/>
    <col min="1292" max="1292" width="15.5" style="1" customWidth="1"/>
    <col min="1293" max="1293" width="12.25" style="1" customWidth="1"/>
    <col min="1294" max="1542" width="9" style="1"/>
    <col min="1543" max="1543" width="4.875" style="1" customWidth="1"/>
    <col min="1544" max="1544" width="30.625" style="1" customWidth="1"/>
    <col min="1545" max="1545" width="17" style="1" customWidth="1"/>
    <col min="1546" max="1546" width="13.5" style="1" customWidth="1"/>
    <col min="1547" max="1547" width="32.125" style="1" customWidth="1"/>
    <col min="1548" max="1548" width="15.5" style="1" customWidth="1"/>
    <col min="1549" max="1549" width="12.25" style="1" customWidth="1"/>
    <col min="1550" max="1798" width="9" style="1"/>
    <col min="1799" max="1799" width="4.875" style="1" customWidth="1"/>
    <col min="1800" max="1800" width="30.625" style="1" customWidth="1"/>
    <col min="1801" max="1801" width="17" style="1" customWidth="1"/>
    <col min="1802" max="1802" width="13.5" style="1" customWidth="1"/>
    <col min="1803" max="1803" width="32.125" style="1" customWidth="1"/>
    <col min="1804" max="1804" width="15.5" style="1" customWidth="1"/>
    <col min="1805" max="1805" width="12.25" style="1" customWidth="1"/>
    <col min="1806" max="2054" width="9" style="1"/>
    <col min="2055" max="2055" width="4.875" style="1" customWidth="1"/>
    <col min="2056" max="2056" width="30.625" style="1" customWidth="1"/>
    <col min="2057" max="2057" width="17" style="1" customWidth="1"/>
    <col min="2058" max="2058" width="13.5" style="1" customWidth="1"/>
    <col min="2059" max="2059" width="32.125" style="1" customWidth="1"/>
    <col min="2060" max="2060" width="15.5" style="1" customWidth="1"/>
    <col min="2061" max="2061" width="12.25" style="1" customWidth="1"/>
    <col min="2062" max="2310" width="9" style="1"/>
    <col min="2311" max="2311" width="4.875" style="1" customWidth="1"/>
    <col min="2312" max="2312" width="30.625" style="1" customWidth="1"/>
    <col min="2313" max="2313" width="17" style="1" customWidth="1"/>
    <col min="2314" max="2314" width="13.5" style="1" customWidth="1"/>
    <col min="2315" max="2315" width="32.125" style="1" customWidth="1"/>
    <col min="2316" max="2316" width="15.5" style="1" customWidth="1"/>
    <col min="2317" max="2317" width="12.25" style="1" customWidth="1"/>
    <col min="2318" max="2566" width="9" style="1"/>
    <col min="2567" max="2567" width="4.875" style="1" customWidth="1"/>
    <col min="2568" max="2568" width="30.625" style="1" customWidth="1"/>
    <col min="2569" max="2569" width="17" style="1" customWidth="1"/>
    <col min="2570" max="2570" width="13.5" style="1" customWidth="1"/>
    <col min="2571" max="2571" width="32.125" style="1" customWidth="1"/>
    <col min="2572" max="2572" width="15.5" style="1" customWidth="1"/>
    <col min="2573" max="2573" width="12.25" style="1" customWidth="1"/>
    <col min="2574" max="2822" width="9" style="1"/>
    <col min="2823" max="2823" width="4.875" style="1" customWidth="1"/>
    <col min="2824" max="2824" width="30.625" style="1" customWidth="1"/>
    <col min="2825" max="2825" width="17" style="1" customWidth="1"/>
    <col min="2826" max="2826" width="13.5" style="1" customWidth="1"/>
    <col min="2827" max="2827" width="32.125" style="1" customWidth="1"/>
    <col min="2828" max="2828" width="15.5" style="1" customWidth="1"/>
    <col min="2829" max="2829" width="12.25" style="1" customWidth="1"/>
    <col min="2830" max="3078" width="9" style="1"/>
    <col min="3079" max="3079" width="4.875" style="1" customWidth="1"/>
    <col min="3080" max="3080" width="30.625" style="1" customWidth="1"/>
    <col min="3081" max="3081" width="17" style="1" customWidth="1"/>
    <col min="3082" max="3082" width="13.5" style="1" customWidth="1"/>
    <col min="3083" max="3083" width="32.125" style="1" customWidth="1"/>
    <col min="3084" max="3084" width="15.5" style="1" customWidth="1"/>
    <col min="3085" max="3085" width="12.25" style="1" customWidth="1"/>
    <col min="3086" max="3334" width="9" style="1"/>
    <col min="3335" max="3335" width="4.875" style="1" customWidth="1"/>
    <col min="3336" max="3336" width="30.625" style="1" customWidth="1"/>
    <col min="3337" max="3337" width="17" style="1" customWidth="1"/>
    <col min="3338" max="3338" width="13.5" style="1" customWidth="1"/>
    <col min="3339" max="3339" width="32.125" style="1" customWidth="1"/>
    <col min="3340" max="3340" width="15.5" style="1" customWidth="1"/>
    <col min="3341" max="3341" width="12.25" style="1" customWidth="1"/>
    <col min="3342" max="3590" width="9" style="1"/>
    <col min="3591" max="3591" width="4.875" style="1" customWidth="1"/>
    <col min="3592" max="3592" width="30.625" style="1" customWidth="1"/>
    <col min="3593" max="3593" width="17" style="1" customWidth="1"/>
    <col min="3594" max="3594" width="13.5" style="1" customWidth="1"/>
    <col min="3595" max="3595" width="32.125" style="1" customWidth="1"/>
    <col min="3596" max="3596" width="15.5" style="1" customWidth="1"/>
    <col min="3597" max="3597" width="12.25" style="1" customWidth="1"/>
    <col min="3598" max="3846" width="9" style="1"/>
    <col min="3847" max="3847" width="4.875" style="1" customWidth="1"/>
    <col min="3848" max="3848" width="30.625" style="1" customWidth="1"/>
    <col min="3849" max="3849" width="17" style="1" customWidth="1"/>
    <col min="3850" max="3850" width="13.5" style="1" customWidth="1"/>
    <col min="3851" max="3851" width="32.125" style="1" customWidth="1"/>
    <col min="3852" max="3852" width="15.5" style="1" customWidth="1"/>
    <col min="3853" max="3853" width="12.25" style="1" customWidth="1"/>
    <col min="3854" max="4102" width="9" style="1"/>
    <col min="4103" max="4103" width="4.875" style="1" customWidth="1"/>
    <col min="4104" max="4104" width="30.625" style="1" customWidth="1"/>
    <col min="4105" max="4105" width="17" style="1" customWidth="1"/>
    <col min="4106" max="4106" width="13.5" style="1" customWidth="1"/>
    <col min="4107" max="4107" width="32.125" style="1" customWidth="1"/>
    <col min="4108" max="4108" width="15.5" style="1" customWidth="1"/>
    <col min="4109" max="4109" width="12.25" style="1" customWidth="1"/>
    <col min="4110" max="4358" width="9" style="1"/>
    <col min="4359" max="4359" width="4.875" style="1" customWidth="1"/>
    <col min="4360" max="4360" width="30.625" style="1" customWidth="1"/>
    <col min="4361" max="4361" width="17" style="1" customWidth="1"/>
    <col min="4362" max="4362" width="13.5" style="1" customWidth="1"/>
    <col min="4363" max="4363" width="32.125" style="1" customWidth="1"/>
    <col min="4364" max="4364" width="15.5" style="1" customWidth="1"/>
    <col min="4365" max="4365" width="12.25" style="1" customWidth="1"/>
    <col min="4366" max="4614" width="9" style="1"/>
    <col min="4615" max="4615" width="4.875" style="1" customWidth="1"/>
    <col min="4616" max="4616" width="30.625" style="1" customWidth="1"/>
    <col min="4617" max="4617" width="17" style="1" customWidth="1"/>
    <col min="4618" max="4618" width="13.5" style="1" customWidth="1"/>
    <col min="4619" max="4619" width="32.125" style="1" customWidth="1"/>
    <col min="4620" max="4620" width="15.5" style="1" customWidth="1"/>
    <col min="4621" max="4621" width="12.25" style="1" customWidth="1"/>
    <col min="4622" max="4870" width="9" style="1"/>
    <col min="4871" max="4871" width="4.875" style="1" customWidth="1"/>
    <col min="4872" max="4872" width="30.625" style="1" customWidth="1"/>
    <col min="4873" max="4873" width="17" style="1" customWidth="1"/>
    <col min="4874" max="4874" width="13.5" style="1" customWidth="1"/>
    <col min="4875" max="4875" width="32.125" style="1" customWidth="1"/>
    <col min="4876" max="4876" width="15.5" style="1" customWidth="1"/>
    <col min="4877" max="4877" width="12.25" style="1" customWidth="1"/>
    <col min="4878" max="5126" width="9" style="1"/>
    <col min="5127" max="5127" width="4.875" style="1" customWidth="1"/>
    <col min="5128" max="5128" width="30.625" style="1" customWidth="1"/>
    <col min="5129" max="5129" width="17" style="1" customWidth="1"/>
    <col min="5130" max="5130" width="13.5" style="1" customWidth="1"/>
    <col min="5131" max="5131" width="32.125" style="1" customWidth="1"/>
    <col min="5132" max="5132" width="15.5" style="1" customWidth="1"/>
    <col min="5133" max="5133" width="12.25" style="1" customWidth="1"/>
    <col min="5134" max="5382" width="9" style="1"/>
    <col min="5383" max="5383" width="4.875" style="1" customWidth="1"/>
    <col min="5384" max="5384" width="30.625" style="1" customWidth="1"/>
    <col min="5385" max="5385" width="17" style="1" customWidth="1"/>
    <col min="5386" max="5386" width="13.5" style="1" customWidth="1"/>
    <col min="5387" max="5387" width="32.125" style="1" customWidth="1"/>
    <col min="5388" max="5388" width="15.5" style="1" customWidth="1"/>
    <col min="5389" max="5389" width="12.25" style="1" customWidth="1"/>
    <col min="5390" max="5638" width="9" style="1"/>
    <col min="5639" max="5639" width="4.875" style="1" customWidth="1"/>
    <col min="5640" max="5640" width="30.625" style="1" customWidth="1"/>
    <col min="5641" max="5641" width="17" style="1" customWidth="1"/>
    <col min="5642" max="5642" width="13.5" style="1" customWidth="1"/>
    <col min="5643" max="5643" width="32.125" style="1" customWidth="1"/>
    <col min="5644" max="5644" width="15.5" style="1" customWidth="1"/>
    <col min="5645" max="5645" width="12.25" style="1" customWidth="1"/>
    <col min="5646" max="5894" width="9" style="1"/>
    <col min="5895" max="5895" width="4.875" style="1" customWidth="1"/>
    <col min="5896" max="5896" width="30.625" style="1" customWidth="1"/>
    <col min="5897" max="5897" width="17" style="1" customWidth="1"/>
    <col min="5898" max="5898" width="13.5" style="1" customWidth="1"/>
    <col min="5899" max="5899" width="32.125" style="1" customWidth="1"/>
    <col min="5900" max="5900" width="15.5" style="1" customWidth="1"/>
    <col min="5901" max="5901" width="12.25" style="1" customWidth="1"/>
    <col min="5902" max="6150" width="9" style="1"/>
    <col min="6151" max="6151" width="4.875" style="1" customWidth="1"/>
    <col min="6152" max="6152" width="30.625" style="1" customWidth="1"/>
    <col min="6153" max="6153" width="17" style="1" customWidth="1"/>
    <col min="6154" max="6154" width="13.5" style="1" customWidth="1"/>
    <col min="6155" max="6155" width="32.125" style="1" customWidth="1"/>
    <col min="6156" max="6156" width="15.5" style="1" customWidth="1"/>
    <col min="6157" max="6157" width="12.25" style="1" customWidth="1"/>
    <col min="6158" max="6406" width="9" style="1"/>
    <col min="6407" max="6407" width="4.875" style="1" customWidth="1"/>
    <col min="6408" max="6408" width="30.625" style="1" customWidth="1"/>
    <col min="6409" max="6409" width="17" style="1" customWidth="1"/>
    <col min="6410" max="6410" width="13.5" style="1" customWidth="1"/>
    <col min="6411" max="6411" width="32.125" style="1" customWidth="1"/>
    <col min="6412" max="6412" width="15.5" style="1" customWidth="1"/>
    <col min="6413" max="6413" width="12.25" style="1" customWidth="1"/>
    <col min="6414" max="6662" width="9" style="1"/>
    <col min="6663" max="6663" width="4.875" style="1" customWidth="1"/>
    <col min="6664" max="6664" width="30.625" style="1" customWidth="1"/>
    <col min="6665" max="6665" width="17" style="1" customWidth="1"/>
    <col min="6666" max="6666" width="13.5" style="1" customWidth="1"/>
    <col min="6667" max="6667" width="32.125" style="1" customWidth="1"/>
    <col min="6668" max="6668" width="15.5" style="1" customWidth="1"/>
    <col min="6669" max="6669" width="12.25" style="1" customWidth="1"/>
    <col min="6670" max="6918" width="9" style="1"/>
    <col min="6919" max="6919" width="4.875" style="1" customWidth="1"/>
    <col min="6920" max="6920" width="30.625" style="1" customWidth="1"/>
    <col min="6921" max="6921" width="17" style="1" customWidth="1"/>
    <col min="6922" max="6922" width="13.5" style="1" customWidth="1"/>
    <col min="6923" max="6923" width="32.125" style="1" customWidth="1"/>
    <col min="6924" max="6924" width="15.5" style="1" customWidth="1"/>
    <col min="6925" max="6925" width="12.25" style="1" customWidth="1"/>
    <col min="6926" max="7174" width="9" style="1"/>
    <col min="7175" max="7175" width="4.875" style="1" customWidth="1"/>
    <col min="7176" max="7176" width="30.625" style="1" customWidth="1"/>
    <col min="7177" max="7177" width="17" style="1" customWidth="1"/>
    <col min="7178" max="7178" width="13.5" style="1" customWidth="1"/>
    <col min="7179" max="7179" width="32.125" style="1" customWidth="1"/>
    <col min="7180" max="7180" width="15.5" style="1" customWidth="1"/>
    <col min="7181" max="7181" width="12.25" style="1" customWidth="1"/>
    <col min="7182" max="7430" width="9" style="1"/>
    <col min="7431" max="7431" width="4.875" style="1" customWidth="1"/>
    <col min="7432" max="7432" width="30.625" style="1" customWidth="1"/>
    <col min="7433" max="7433" width="17" style="1" customWidth="1"/>
    <col min="7434" max="7434" width="13.5" style="1" customWidth="1"/>
    <col min="7435" max="7435" width="32.125" style="1" customWidth="1"/>
    <col min="7436" max="7436" width="15.5" style="1" customWidth="1"/>
    <col min="7437" max="7437" width="12.25" style="1" customWidth="1"/>
    <col min="7438" max="7686" width="9" style="1"/>
    <col min="7687" max="7687" width="4.875" style="1" customWidth="1"/>
    <col min="7688" max="7688" width="30.625" style="1" customWidth="1"/>
    <col min="7689" max="7689" width="17" style="1" customWidth="1"/>
    <col min="7690" max="7690" width="13.5" style="1" customWidth="1"/>
    <col min="7691" max="7691" width="32.125" style="1" customWidth="1"/>
    <col min="7692" max="7692" width="15.5" style="1" customWidth="1"/>
    <col min="7693" max="7693" width="12.25" style="1" customWidth="1"/>
    <col min="7694" max="7942" width="9" style="1"/>
    <col min="7943" max="7943" width="4.875" style="1" customWidth="1"/>
    <col min="7944" max="7944" width="30.625" style="1" customWidth="1"/>
    <col min="7945" max="7945" width="17" style="1" customWidth="1"/>
    <col min="7946" max="7946" width="13.5" style="1" customWidth="1"/>
    <col min="7947" max="7947" width="32.125" style="1" customWidth="1"/>
    <col min="7948" max="7948" width="15.5" style="1" customWidth="1"/>
    <col min="7949" max="7949" width="12.25" style="1" customWidth="1"/>
    <col min="7950" max="8198" width="9" style="1"/>
    <col min="8199" max="8199" width="4.875" style="1" customWidth="1"/>
    <col min="8200" max="8200" width="30.625" style="1" customWidth="1"/>
    <col min="8201" max="8201" width="17" style="1" customWidth="1"/>
    <col min="8202" max="8202" width="13.5" style="1" customWidth="1"/>
    <col min="8203" max="8203" width="32.125" style="1" customWidth="1"/>
    <col min="8204" max="8204" width="15.5" style="1" customWidth="1"/>
    <col min="8205" max="8205" width="12.25" style="1" customWidth="1"/>
    <col min="8206" max="8454" width="9" style="1"/>
    <col min="8455" max="8455" width="4.875" style="1" customWidth="1"/>
    <col min="8456" max="8456" width="30.625" style="1" customWidth="1"/>
    <col min="8457" max="8457" width="17" style="1" customWidth="1"/>
    <col min="8458" max="8458" width="13.5" style="1" customWidth="1"/>
    <col min="8459" max="8459" width="32.125" style="1" customWidth="1"/>
    <col min="8460" max="8460" width="15.5" style="1" customWidth="1"/>
    <col min="8461" max="8461" width="12.25" style="1" customWidth="1"/>
    <col min="8462" max="8710" width="9" style="1"/>
    <col min="8711" max="8711" width="4.875" style="1" customWidth="1"/>
    <col min="8712" max="8712" width="30.625" style="1" customWidth="1"/>
    <col min="8713" max="8713" width="17" style="1" customWidth="1"/>
    <col min="8714" max="8714" width="13.5" style="1" customWidth="1"/>
    <col min="8715" max="8715" width="32.125" style="1" customWidth="1"/>
    <col min="8716" max="8716" width="15.5" style="1" customWidth="1"/>
    <col min="8717" max="8717" width="12.25" style="1" customWidth="1"/>
    <col min="8718" max="8966" width="9" style="1"/>
    <col min="8967" max="8967" width="4.875" style="1" customWidth="1"/>
    <col min="8968" max="8968" width="30.625" style="1" customWidth="1"/>
    <col min="8969" max="8969" width="17" style="1" customWidth="1"/>
    <col min="8970" max="8970" width="13.5" style="1" customWidth="1"/>
    <col min="8971" max="8971" width="32.125" style="1" customWidth="1"/>
    <col min="8972" max="8972" width="15.5" style="1" customWidth="1"/>
    <col min="8973" max="8973" width="12.25" style="1" customWidth="1"/>
    <col min="8974" max="9222" width="9" style="1"/>
    <col min="9223" max="9223" width="4.875" style="1" customWidth="1"/>
    <col min="9224" max="9224" width="30.625" style="1" customWidth="1"/>
    <col min="9225" max="9225" width="17" style="1" customWidth="1"/>
    <col min="9226" max="9226" width="13.5" style="1" customWidth="1"/>
    <col min="9227" max="9227" width="32.125" style="1" customWidth="1"/>
    <col min="9228" max="9228" width="15.5" style="1" customWidth="1"/>
    <col min="9229" max="9229" width="12.25" style="1" customWidth="1"/>
    <col min="9230" max="9478" width="9" style="1"/>
    <col min="9479" max="9479" width="4.875" style="1" customWidth="1"/>
    <col min="9480" max="9480" width="30.625" style="1" customWidth="1"/>
    <col min="9481" max="9481" width="17" style="1" customWidth="1"/>
    <col min="9482" max="9482" width="13.5" style="1" customWidth="1"/>
    <col min="9483" max="9483" width="32.125" style="1" customWidth="1"/>
    <col min="9484" max="9484" width="15.5" style="1" customWidth="1"/>
    <col min="9485" max="9485" width="12.25" style="1" customWidth="1"/>
    <col min="9486" max="9734" width="9" style="1"/>
    <col min="9735" max="9735" width="4.875" style="1" customWidth="1"/>
    <col min="9736" max="9736" width="30.625" style="1" customWidth="1"/>
    <col min="9737" max="9737" width="17" style="1" customWidth="1"/>
    <col min="9738" max="9738" width="13.5" style="1" customWidth="1"/>
    <col min="9739" max="9739" width="32.125" style="1" customWidth="1"/>
    <col min="9740" max="9740" width="15.5" style="1" customWidth="1"/>
    <col min="9741" max="9741" width="12.25" style="1" customWidth="1"/>
    <col min="9742" max="9990" width="9" style="1"/>
    <col min="9991" max="9991" width="4.875" style="1" customWidth="1"/>
    <col min="9992" max="9992" width="30.625" style="1" customWidth="1"/>
    <col min="9993" max="9993" width="17" style="1" customWidth="1"/>
    <col min="9994" max="9994" width="13.5" style="1" customWidth="1"/>
    <col min="9995" max="9995" width="32.125" style="1" customWidth="1"/>
    <col min="9996" max="9996" width="15.5" style="1" customWidth="1"/>
    <col min="9997" max="9997" width="12.25" style="1" customWidth="1"/>
    <col min="9998" max="10246" width="9" style="1"/>
    <col min="10247" max="10247" width="4.875" style="1" customWidth="1"/>
    <col min="10248" max="10248" width="30.625" style="1" customWidth="1"/>
    <col min="10249" max="10249" width="17" style="1" customWidth="1"/>
    <col min="10250" max="10250" width="13.5" style="1" customWidth="1"/>
    <col min="10251" max="10251" width="32.125" style="1" customWidth="1"/>
    <col min="10252" max="10252" width="15.5" style="1" customWidth="1"/>
    <col min="10253" max="10253" width="12.25" style="1" customWidth="1"/>
    <col min="10254" max="10502" width="9" style="1"/>
    <col min="10503" max="10503" width="4.875" style="1" customWidth="1"/>
    <col min="10504" max="10504" width="30.625" style="1" customWidth="1"/>
    <col min="10505" max="10505" width="17" style="1" customWidth="1"/>
    <col min="10506" max="10506" width="13.5" style="1" customWidth="1"/>
    <col min="10507" max="10507" width="32.125" style="1" customWidth="1"/>
    <col min="10508" max="10508" width="15.5" style="1" customWidth="1"/>
    <col min="10509" max="10509" width="12.25" style="1" customWidth="1"/>
    <col min="10510" max="10758" width="9" style="1"/>
    <col min="10759" max="10759" width="4.875" style="1" customWidth="1"/>
    <col min="10760" max="10760" width="30.625" style="1" customWidth="1"/>
    <col min="10761" max="10761" width="17" style="1" customWidth="1"/>
    <col min="10762" max="10762" width="13.5" style="1" customWidth="1"/>
    <col min="10763" max="10763" width="32.125" style="1" customWidth="1"/>
    <col min="10764" max="10764" width="15.5" style="1" customWidth="1"/>
    <col min="10765" max="10765" width="12.25" style="1" customWidth="1"/>
    <col min="10766" max="11014" width="9" style="1"/>
    <col min="11015" max="11015" width="4.875" style="1" customWidth="1"/>
    <col min="11016" max="11016" width="30.625" style="1" customWidth="1"/>
    <col min="11017" max="11017" width="17" style="1" customWidth="1"/>
    <col min="11018" max="11018" width="13.5" style="1" customWidth="1"/>
    <col min="11019" max="11019" width="32.125" style="1" customWidth="1"/>
    <col min="11020" max="11020" width="15.5" style="1" customWidth="1"/>
    <col min="11021" max="11021" width="12.25" style="1" customWidth="1"/>
    <col min="11022" max="11270" width="9" style="1"/>
    <col min="11271" max="11271" width="4.875" style="1" customWidth="1"/>
    <col min="11272" max="11272" width="30.625" style="1" customWidth="1"/>
    <col min="11273" max="11273" width="17" style="1" customWidth="1"/>
    <col min="11274" max="11274" width="13.5" style="1" customWidth="1"/>
    <col min="11275" max="11275" width="32.125" style="1" customWidth="1"/>
    <col min="11276" max="11276" width="15.5" style="1" customWidth="1"/>
    <col min="11277" max="11277" width="12.25" style="1" customWidth="1"/>
    <col min="11278" max="11526" width="9" style="1"/>
    <col min="11527" max="11527" width="4.875" style="1" customWidth="1"/>
    <col min="11528" max="11528" width="30.625" style="1" customWidth="1"/>
    <col min="11529" max="11529" width="17" style="1" customWidth="1"/>
    <col min="11530" max="11530" width="13.5" style="1" customWidth="1"/>
    <col min="11531" max="11531" width="32.125" style="1" customWidth="1"/>
    <col min="11532" max="11532" width="15.5" style="1" customWidth="1"/>
    <col min="11533" max="11533" width="12.25" style="1" customWidth="1"/>
    <col min="11534" max="11782" width="9" style="1"/>
    <col min="11783" max="11783" width="4.875" style="1" customWidth="1"/>
    <col min="11784" max="11784" width="30.625" style="1" customWidth="1"/>
    <col min="11785" max="11785" width="17" style="1" customWidth="1"/>
    <col min="11786" max="11786" width="13.5" style="1" customWidth="1"/>
    <col min="11787" max="11787" width="32.125" style="1" customWidth="1"/>
    <col min="11788" max="11788" width="15.5" style="1" customWidth="1"/>
    <col min="11789" max="11789" width="12.25" style="1" customWidth="1"/>
    <col min="11790" max="12038" width="9" style="1"/>
    <col min="12039" max="12039" width="4.875" style="1" customWidth="1"/>
    <col min="12040" max="12040" width="30.625" style="1" customWidth="1"/>
    <col min="12041" max="12041" width="17" style="1" customWidth="1"/>
    <col min="12042" max="12042" width="13.5" style="1" customWidth="1"/>
    <col min="12043" max="12043" width="32.125" style="1" customWidth="1"/>
    <col min="12044" max="12044" width="15.5" style="1" customWidth="1"/>
    <col min="12045" max="12045" width="12.25" style="1" customWidth="1"/>
    <col min="12046" max="12294" width="9" style="1"/>
    <col min="12295" max="12295" width="4.875" style="1" customWidth="1"/>
    <col min="12296" max="12296" width="30.625" style="1" customWidth="1"/>
    <col min="12297" max="12297" width="17" style="1" customWidth="1"/>
    <col min="12298" max="12298" width="13.5" style="1" customWidth="1"/>
    <col min="12299" max="12299" width="32.125" style="1" customWidth="1"/>
    <col min="12300" max="12300" width="15.5" style="1" customWidth="1"/>
    <col min="12301" max="12301" width="12.25" style="1" customWidth="1"/>
    <col min="12302" max="12550" width="9" style="1"/>
    <col min="12551" max="12551" width="4.875" style="1" customWidth="1"/>
    <col min="12552" max="12552" width="30.625" style="1" customWidth="1"/>
    <col min="12553" max="12553" width="17" style="1" customWidth="1"/>
    <col min="12554" max="12554" width="13.5" style="1" customWidth="1"/>
    <col min="12555" max="12555" width="32.125" style="1" customWidth="1"/>
    <col min="12556" max="12556" width="15.5" style="1" customWidth="1"/>
    <col min="12557" max="12557" width="12.25" style="1" customWidth="1"/>
    <col min="12558" max="12806" width="9" style="1"/>
    <col min="12807" max="12807" width="4.875" style="1" customWidth="1"/>
    <col min="12808" max="12808" width="30.625" style="1" customWidth="1"/>
    <col min="12809" max="12809" width="17" style="1" customWidth="1"/>
    <col min="12810" max="12810" width="13.5" style="1" customWidth="1"/>
    <col min="12811" max="12811" width="32.125" style="1" customWidth="1"/>
    <col min="12812" max="12812" width="15.5" style="1" customWidth="1"/>
    <col min="12813" max="12813" width="12.25" style="1" customWidth="1"/>
    <col min="12814" max="13062" width="9" style="1"/>
    <col min="13063" max="13063" width="4.875" style="1" customWidth="1"/>
    <col min="13064" max="13064" width="30.625" style="1" customWidth="1"/>
    <col min="13065" max="13065" width="17" style="1" customWidth="1"/>
    <col min="13066" max="13066" width="13.5" style="1" customWidth="1"/>
    <col min="13067" max="13067" width="32.125" style="1" customWidth="1"/>
    <col min="13068" max="13068" width="15.5" style="1" customWidth="1"/>
    <col min="13069" max="13069" width="12.25" style="1" customWidth="1"/>
    <col min="13070" max="13318" width="9" style="1"/>
    <col min="13319" max="13319" width="4.875" style="1" customWidth="1"/>
    <col min="13320" max="13320" width="30.625" style="1" customWidth="1"/>
    <col min="13321" max="13321" width="17" style="1" customWidth="1"/>
    <col min="13322" max="13322" width="13.5" style="1" customWidth="1"/>
    <col min="13323" max="13323" width="32.125" style="1" customWidth="1"/>
    <col min="13324" max="13324" width="15.5" style="1" customWidth="1"/>
    <col min="13325" max="13325" width="12.25" style="1" customWidth="1"/>
    <col min="13326" max="13574" width="9" style="1"/>
    <col min="13575" max="13575" width="4.875" style="1" customWidth="1"/>
    <col min="13576" max="13576" width="30.625" style="1" customWidth="1"/>
    <col min="13577" max="13577" width="17" style="1" customWidth="1"/>
    <col min="13578" max="13578" width="13.5" style="1" customWidth="1"/>
    <col min="13579" max="13579" width="32.125" style="1" customWidth="1"/>
    <col min="13580" max="13580" width="15.5" style="1" customWidth="1"/>
    <col min="13581" max="13581" width="12.25" style="1" customWidth="1"/>
    <col min="13582" max="13830" width="9" style="1"/>
    <col min="13831" max="13831" width="4.875" style="1" customWidth="1"/>
    <col min="13832" max="13832" width="30.625" style="1" customWidth="1"/>
    <col min="13833" max="13833" width="17" style="1" customWidth="1"/>
    <col min="13834" max="13834" width="13.5" style="1" customWidth="1"/>
    <col min="13835" max="13835" width="32.125" style="1" customWidth="1"/>
    <col min="13836" max="13836" width="15.5" style="1" customWidth="1"/>
    <col min="13837" max="13837" width="12.25" style="1" customWidth="1"/>
    <col min="13838" max="14086" width="9" style="1"/>
    <col min="14087" max="14087" width="4.875" style="1" customWidth="1"/>
    <col min="14088" max="14088" width="30.625" style="1" customWidth="1"/>
    <col min="14089" max="14089" width="17" style="1" customWidth="1"/>
    <col min="14090" max="14090" width="13.5" style="1" customWidth="1"/>
    <col min="14091" max="14091" width="32.125" style="1" customWidth="1"/>
    <col min="14092" max="14092" width="15.5" style="1" customWidth="1"/>
    <col min="14093" max="14093" width="12.25" style="1" customWidth="1"/>
    <col min="14094" max="14342" width="9" style="1"/>
    <col min="14343" max="14343" width="4.875" style="1" customWidth="1"/>
    <col min="14344" max="14344" width="30.625" style="1" customWidth="1"/>
    <col min="14345" max="14345" width="17" style="1" customWidth="1"/>
    <col min="14346" max="14346" width="13.5" style="1" customWidth="1"/>
    <col min="14347" max="14347" width="32.125" style="1" customWidth="1"/>
    <col min="14348" max="14348" width="15.5" style="1" customWidth="1"/>
    <col min="14349" max="14349" width="12.25" style="1" customWidth="1"/>
    <col min="14350" max="14598" width="9" style="1"/>
    <col min="14599" max="14599" width="4.875" style="1" customWidth="1"/>
    <col min="14600" max="14600" width="30.625" style="1" customWidth="1"/>
    <col min="14601" max="14601" width="17" style="1" customWidth="1"/>
    <col min="14602" max="14602" width="13.5" style="1" customWidth="1"/>
    <col min="14603" max="14603" width="32.125" style="1" customWidth="1"/>
    <col min="14604" max="14604" width="15.5" style="1" customWidth="1"/>
    <col min="14605" max="14605" width="12.25" style="1" customWidth="1"/>
    <col min="14606" max="14854" width="9" style="1"/>
    <col min="14855" max="14855" width="4.875" style="1" customWidth="1"/>
    <col min="14856" max="14856" width="30.625" style="1" customWidth="1"/>
    <col min="14857" max="14857" width="17" style="1" customWidth="1"/>
    <col min="14858" max="14858" width="13.5" style="1" customWidth="1"/>
    <col min="14859" max="14859" width="32.125" style="1" customWidth="1"/>
    <col min="14860" max="14860" width="15.5" style="1" customWidth="1"/>
    <col min="14861" max="14861" width="12.25" style="1" customWidth="1"/>
    <col min="14862" max="15110" width="9" style="1"/>
    <col min="15111" max="15111" width="4.875" style="1" customWidth="1"/>
    <col min="15112" max="15112" width="30.625" style="1" customWidth="1"/>
    <col min="15113" max="15113" width="17" style="1" customWidth="1"/>
    <col min="15114" max="15114" width="13.5" style="1" customWidth="1"/>
    <col min="15115" max="15115" width="32.125" style="1" customWidth="1"/>
    <col min="15116" max="15116" width="15.5" style="1" customWidth="1"/>
    <col min="15117" max="15117" width="12.25" style="1" customWidth="1"/>
    <col min="15118" max="15366" width="9" style="1"/>
    <col min="15367" max="15367" width="4.875" style="1" customWidth="1"/>
    <col min="15368" max="15368" width="30.625" style="1" customWidth="1"/>
    <col min="15369" max="15369" width="17" style="1" customWidth="1"/>
    <col min="15370" max="15370" width="13.5" style="1" customWidth="1"/>
    <col min="15371" max="15371" width="32.125" style="1" customWidth="1"/>
    <col min="15372" max="15372" width="15.5" style="1" customWidth="1"/>
    <col min="15373" max="15373" width="12.25" style="1" customWidth="1"/>
    <col min="15374" max="15622" width="9" style="1"/>
    <col min="15623" max="15623" width="4.875" style="1" customWidth="1"/>
    <col min="15624" max="15624" width="30.625" style="1" customWidth="1"/>
    <col min="15625" max="15625" width="17" style="1" customWidth="1"/>
    <col min="15626" max="15626" width="13.5" style="1" customWidth="1"/>
    <col min="15627" max="15627" width="32.125" style="1" customWidth="1"/>
    <col min="15628" max="15628" width="15.5" style="1" customWidth="1"/>
    <col min="15629" max="15629" width="12.25" style="1" customWidth="1"/>
    <col min="15630" max="15878" width="9" style="1"/>
    <col min="15879" max="15879" width="4.875" style="1" customWidth="1"/>
    <col min="15880" max="15880" width="30.625" style="1" customWidth="1"/>
    <col min="15881" max="15881" width="17" style="1" customWidth="1"/>
    <col min="15882" max="15882" width="13.5" style="1" customWidth="1"/>
    <col min="15883" max="15883" width="32.125" style="1" customWidth="1"/>
    <col min="15884" max="15884" width="15.5" style="1" customWidth="1"/>
    <col min="15885" max="15885" width="12.25" style="1" customWidth="1"/>
    <col min="15886" max="16134" width="9" style="1"/>
    <col min="16135" max="16135" width="4.875" style="1" customWidth="1"/>
    <col min="16136" max="16136" width="30.625" style="1" customWidth="1"/>
    <col min="16137" max="16137" width="17" style="1" customWidth="1"/>
    <col min="16138" max="16138" width="13.5" style="1" customWidth="1"/>
    <col min="16139" max="16139" width="32.125" style="1" customWidth="1"/>
    <col min="16140" max="16140" width="15.5" style="1" customWidth="1"/>
    <col min="16141" max="16141" width="12.25" style="1" customWidth="1"/>
    <col min="16142" max="16384" width="9" style="1"/>
  </cols>
  <sheetData>
    <row r="1" spans="1:25" ht="21" customHeight="1">
      <c r="A1" s="389" t="s">
        <v>253</v>
      </c>
      <c r="B1" s="389"/>
      <c r="C1" s="389"/>
      <c r="D1" s="389"/>
      <c r="E1" s="389"/>
      <c r="F1" s="389"/>
      <c r="G1" s="389"/>
      <c r="H1" s="389"/>
      <c r="I1" s="389"/>
      <c r="J1" s="389"/>
      <c r="K1" s="389"/>
      <c r="L1" s="389"/>
      <c r="M1" s="389"/>
      <c r="N1" s="389"/>
      <c r="O1" s="389"/>
      <c r="P1" s="389"/>
      <c r="Q1" s="389"/>
      <c r="R1" s="389"/>
      <c r="S1" s="389"/>
      <c r="T1" s="389"/>
      <c r="U1" s="389"/>
      <c r="V1" s="389"/>
    </row>
    <row r="2" spans="1:25" ht="23.25" customHeight="1">
      <c r="A2" s="390" t="s">
        <v>582</v>
      </c>
      <c r="B2" s="390"/>
      <c r="C2" s="390"/>
      <c r="D2" s="390"/>
      <c r="E2" s="390"/>
      <c r="F2" s="390"/>
      <c r="G2" s="390"/>
      <c r="H2" s="390"/>
      <c r="I2" s="390"/>
      <c r="J2" s="390"/>
      <c r="K2" s="390"/>
      <c r="L2" s="390"/>
      <c r="M2" s="390"/>
      <c r="N2" s="390"/>
      <c r="O2" s="390"/>
      <c r="P2" s="390"/>
      <c r="Q2" s="390"/>
      <c r="R2" s="390"/>
      <c r="S2" s="390"/>
      <c r="T2" s="390"/>
      <c r="U2" s="390"/>
      <c r="V2" s="390"/>
    </row>
    <row r="3" spans="1:25" ht="18" customHeight="1">
      <c r="A3" s="2"/>
      <c r="B3" s="3"/>
      <c r="C3" s="3"/>
      <c r="D3" s="3"/>
      <c r="E3" s="3"/>
      <c r="F3" s="3"/>
      <c r="G3" s="3"/>
      <c r="H3" s="328"/>
      <c r="I3" s="329"/>
      <c r="J3" s="344"/>
      <c r="K3" s="4"/>
      <c r="L3" s="2"/>
      <c r="M3" s="3"/>
      <c r="N3" s="3"/>
      <c r="O3" s="3"/>
      <c r="P3" s="3"/>
      <c r="Q3" s="3"/>
      <c r="R3" s="3"/>
      <c r="S3" s="2"/>
      <c r="T3" s="344"/>
      <c r="U3" s="344"/>
      <c r="V3" s="295" t="s">
        <v>0</v>
      </c>
    </row>
    <row r="4" spans="1:25" ht="75">
      <c r="A4" s="173" t="s">
        <v>1</v>
      </c>
      <c r="B4" s="296" t="s">
        <v>2</v>
      </c>
      <c r="C4" s="296" t="s">
        <v>3</v>
      </c>
      <c r="D4" s="296" t="s">
        <v>4</v>
      </c>
      <c r="E4" s="296" t="s">
        <v>1003</v>
      </c>
      <c r="F4" s="296" t="s">
        <v>1004</v>
      </c>
      <c r="G4" s="296" t="s">
        <v>124</v>
      </c>
      <c r="H4" s="330" t="s">
        <v>5</v>
      </c>
      <c r="I4" s="331" t="s">
        <v>6</v>
      </c>
      <c r="J4" s="345" t="s">
        <v>1005</v>
      </c>
      <c r="K4" s="297" t="s">
        <v>1006</v>
      </c>
      <c r="L4" s="173" t="s">
        <v>7</v>
      </c>
      <c r="M4" s="296" t="s">
        <v>2</v>
      </c>
      <c r="N4" s="296" t="s">
        <v>3</v>
      </c>
      <c r="O4" s="296" t="s">
        <v>4</v>
      </c>
      <c r="P4" s="296" t="s">
        <v>1003</v>
      </c>
      <c r="Q4" s="296" t="s">
        <v>1004</v>
      </c>
      <c r="R4" s="296" t="s">
        <v>125</v>
      </c>
      <c r="S4" s="297" t="s">
        <v>5</v>
      </c>
      <c r="T4" s="345" t="s">
        <v>6</v>
      </c>
      <c r="U4" s="345" t="s">
        <v>1005</v>
      </c>
      <c r="V4" s="297" t="s">
        <v>1006</v>
      </c>
    </row>
    <row r="5" spans="1:25" ht="24" customHeight="1">
      <c r="A5" s="173" t="s">
        <v>8</v>
      </c>
      <c r="B5" s="298">
        <f>B6+B31</f>
        <v>505793</v>
      </c>
      <c r="C5" s="298">
        <f>C6+C31</f>
        <v>737846</v>
      </c>
      <c r="D5" s="298">
        <f t="shared" ref="D5:G5" si="0">D6+D31</f>
        <v>167319</v>
      </c>
      <c r="E5" s="298">
        <f t="shared" si="0"/>
        <v>740141</v>
      </c>
      <c r="F5" s="298">
        <f t="shared" si="0"/>
        <v>740620</v>
      </c>
      <c r="G5" s="298">
        <f t="shared" si="0"/>
        <v>740727</v>
      </c>
      <c r="H5" s="332" t="s">
        <v>9</v>
      </c>
      <c r="I5" s="333"/>
      <c r="J5" s="346"/>
      <c r="K5" s="297"/>
      <c r="L5" s="173" t="s">
        <v>8</v>
      </c>
      <c r="M5" s="298">
        <f>M6+M31</f>
        <v>505793</v>
      </c>
      <c r="N5" s="298">
        <f t="shared" ref="N5:Q5" si="1">N6+N31</f>
        <v>737846</v>
      </c>
      <c r="O5" s="298">
        <f t="shared" si="1"/>
        <v>232053</v>
      </c>
      <c r="P5" s="298">
        <f t="shared" si="1"/>
        <v>740141</v>
      </c>
      <c r="Q5" s="298">
        <f t="shared" si="1"/>
        <v>740620</v>
      </c>
      <c r="R5" s="298">
        <f t="shared" ref="R5" si="2">R6+R31</f>
        <v>740727</v>
      </c>
      <c r="S5" s="350">
        <f>R5/N5</f>
        <v>1.0039046088208108</v>
      </c>
      <c r="T5" s="351"/>
      <c r="U5" s="351"/>
      <c r="V5" s="297"/>
    </row>
    <row r="6" spans="1:25" ht="24" customHeight="1">
      <c r="A6" s="300" t="s">
        <v>10</v>
      </c>
      <c r="B6" s="298">
        <f>B7+B22</f>
        <v>186421</v>
      </c>
      <c r="C6" s="298">
        <f>C7+C22</f>
        <v>223093</v>
      </c>
      <c r="D6" s="298">
        <f t="shared" ref="D6:F6" si="3">D7+D22</f>
        <v>36672</v>
      </c>
      <c r="E6" s="298">
        <f t="shared" si="3"/>
        <v>223093</v>
      </c>
      <c r="F6" s="298">
        <f t="shared" si="3"/>
        <v>223572</v>
      </c>
      <c r="G6" s="298">
        <f>G7+G22</f>
        <v>223572</v>
      </c>
      <c r="H6" s="332">
        <f t="shared" ref="H6:H20" si="4">G6/C6</f>
        <v>1.0021470866409972</v>
      </c>
      <c r="I6" s="333">
        <f>I7+I22</f>
        <v>196036</v>
      </c>
      <c r="J6" s="299">
        <f>+G6/E6</f>
        <v>1.0021470866409972</v>
      </c>
      <c r="K6" s="301">
        <f t="shared" ref="K6:K20" si="5">G6/I6-1</f>
        <v>0.14046399640882279</v>
      </c>
      <c r="L6" s="300" t="s">
        <v>11</v>
      </c>
      <c r="M6" s="298">
        <f>SUM(M7:M30)</f>
        <v>453007</v>
      </c>
      <c r="N6" s="298">
        <f>SUM(N7:N30)</f>
        <v>583644</v>
      </c>
      <c r="O6" s="298">
        <f t="shared" ref="O6:Q6" si="6">SUM(O7:O30)</f>
        <v>130637</v>
      </c>
      <c r="P6" s="298">
        <f t="shared" si="6"/>
        <v>580181</v>
      </c>
      <c r="Q6" s="298">
        <f t="shared" si="6"/>
        <v>580486</v>
      </c>
      <c r="R6" s="298">
        <f>SUM(R7:R30)</f>
        <v>580487</v>
      </c>
      <c r="S6" s="350">
        <f>R6/N6</f>
        <v>0.99459088074237034</v>
      </c>
      <c r="T6" s="12">
        <f>SUM(T7:T39)</f>
        <v>580422</v>
      </c>
      <c r="U6" s="299">
        <f>+R6/P6</f>
        <v>1.0005274216149789</v>
      </c>
      <c r="V6" s="302">
        <f>R6/T6-1</f>
        <v>1.1198748496776822E-4</v>
      </c>
      <c r="W6" s="391" t="s">
        <v>11</v>
      </c>
      <c r="X6" s="392"/>
      <c r="Y6" s="12">
        <f>SUM(Y7:Y39)</f>
        <v>580422</v>
      </c>
    </row>
    <row r="7" spans="1:25" ht="24" customHeight="1">
      <c r="A7" s="303" t="s">
        <v>12</v>
      </c>
      <c r="B7" s="304">
        <f>SUM(B8:B21)</f>
        <v>129740</v>
      </c>
      <c r="C7" s="304">
        <f t="shared" ref="C7:G7" si="7">SUM(C8:C21)</f>
        <v>114740</v>
      </c>
      <c r="D7" s="304">
        <f t="shared" si="7"/>
        <v>-15000</v>
      </c>
      <c r="E7" s="304">
        <f t="shared" si="7"/>
        <v>114740</v>
      </c>
      <c r="F7" s="304">
        <f t="shared" si="7"/>
        <v>116287</v>
      </c>
      <c r="G7" s="304">
        <f t="shared" si="7"/>
        <v>116287</v>
      </c>
      <c r="H7" s="332">
        <f t="shared" si="4"/>
        <v>1.0134826564406485</v>
      </c>
      <c r="I7" s="334">
        <f>SUM(I8:I21)</f>
        <v>117944</v>
      </c>
      <c r="J7" s="299">
        <f t="shared" ref="J7:J29" si="8">+G7/E7</f>
        <v>1.0134826564406485</v>
      </c>
      <c r="K7" s="301">
        <f t="shared" si="5"/>
        <v>-1.4049040222478437E-2</v>
      </c>
      <c r="L7" s="305" t="s">
        <v>13</v>
      </c>
      <c r="M7" s="304">
        <v>25531</v>
      </c>
      <c r="N7" s="304">
        <v>64721</v>
      </c>
      <c r="O7" s="304">
        <f t="shared" ref="O7:O35" si="9">N7-M7</f>
        <v>39190</v>
      </c>
      <c r="P7" s="304">
        <f>64721</f>
        <v>64721</v>
      </c>
      <c r="Q7" s="304">
        <v>59375</v>
      </c>
      <c r="R7" s="304">
        <v>59595</v>
      </c>
      <c r="S7" s="301">
        <f>R7/N7</f>
        <v>0.92079850434943833</v>
      </c>
      <c r="T7" s="14">
        <v>62133</v>
      </c>
      <c r="U7" s="299">
        <f t="shared" ref="U7:U30" si="10">+R7/P7</f>
        <v>0.92079850434943833</v>
      </c>
      <c r="V7" s="302">
        <f t="shared" ref="V7:V29" si="11">R7/T7-1</f>
        <v>-4.0847858625851052E-2</v>
      </c>
      <c r="W7" s="15" t="s">
        <v>14</v>
      </c>
      <c r="X7" s="16" t="s">
        <v>15</v>
      </c>
      <c r="Y7" s="14">
        <v>62133</v>
      </c>
    </row>
    <row r="8" spans="1:25" ht="24" customHeight="1">
      <c r="A8" s="303" t="s">
        <v>16</v>
      </c>
      <c r="B8" s="304">
        <v>55000</v>
      </c>
      <c r="C8" s="292">
        <v>45600</v>
      </c>
      <c r="D8" s="304">
        <f t="shared" ref="D8:D42" si="12">C8-B8</f>
        <v>-9400</v>
      </c>
      <c r="E8" s="292">
        <v>45600</v>
      </c>
      <c r="F8" s="306">
        <v>40745</v>
      </c>
      <c r="G8" s="306">
        <v>40745</v>
      </c>
      <c r="H8" s="332">
        <f t="shared" si="4"/>
        <v>0.89353070175438598</v>
      </c>
      <c r="I8" s="335">
        <v>50152</v>
      </c>
      <c r="J8" s="299">
        <f t="shared" si="8"/>
        <v>0.89353070175438598</v>
      </c>
      <c r="K8" s="301">
        <f t="shared" si="5"/>
        <v>-0.18756978784495137</v>
      </c>
      <c r="L8" s="305" t="s">
        <v>17</v>
      </c>
      <c r="M8" s="304"/>
      <c r="N8" s="292"/>
      <c r="O8" s="304">
        <f t="shared" si="9"/>
        <v>0</v>
      </c>
      <c r="P8" s="292"/>
      <c r="Q8" s="304"/>
      <c r="R8" s="304"/>
      <c r="S8" s="301"/>
      <c r="T8" s="14"/>
      <c r="U8" s="352" t="s">
        <v>1007</v>
      </c>
      <c r="V8" s="302"/>
      <c r="W8" s="15" t="s">
        <v>18</v>
      </c>
      <c r="X8" s="16" t="s">
        <v>19</v>
      </c>
      <c r="Y8" s="14"/>
    </row>
    <row r="9" spans="1:25" ht="24" customHeight="1">
      <c r="A9" s="303" t="s">
        <v>20</v>
      </c>
      <c r="B9" s="304">
        <v>20740</v>
      </c>
      <c r="C9" s="292">
        <v>19940</v>
      </c>
      <c r="D9" s="304">
        <f t="shared" si="12"/>
        <v>-800</v>
      </c>
      <c r="E9" s="292">
        <v>19940</v>
      </c>
      <c r="F9" s="306">
        <v>20694</v>
      </c>
      <c r="G9" s="306">
        <v>20694</v>
      </c>
      <c r="H9" s="332">
        <f t="shared" si="4"/>
        <v>1.0378134403209629</v>
      </c>
      <c r="I9" s="333">
        <v>17120</v>
      </c>
      <c r="J9" s="299">
        <f t="shared" si="8"/>
        <v>1.0378134403209629</v>
      </c>
      <c r="K9" s="301">
        <f t="shared" si="5"/>
        <v>0.20876168224299074</v>
      </c>
      <c r="L9" s="305" t="s">
        <v>21</v>
      </c>
      <c r="M9" s="304">
        <v>158</v>
      </c>
      <c r="N9" s="292"/>
      <c r="O9" s="304">
        <f t="shared" si="9"/>
        <v>-158</v>
      </c>
      <c r="P9" s="292"/>
      <c r="Q9" s="304"/>
      <c r="R9" s="304"/>
      <c r="S9" s="301"/>
      <c r="T9" s="14"/>
      <c r="U9" s="352" t="s">
        <v>1008</v>
      </c>
      <c r="V9" s="302" t="s">
        <v>9</v>
      </c>
      <c r="W9" s="15" t="s">
        <v>22</v>
      </c>
      <c r="X9" s="16" t="s">
        <v>23</v>
      </c>
      <c r="Y9" s="14"/>
    </row>
    <row r="10" spans="1:25" ht="24" customHeight="1">
      <c r="A10" s="303" t="s">
        <v>24</v>
      </c>
      <c r="B10" s="304">
        <v>3000</v>
      </c>
      <c r="C10" s="292">
        <v>200</v>
      </c>
      <c r="D10" s="304">
        <f t="shared" si="12"/>
        <v>-2800</v>
      </c>
      <c r="E10" s="292">
        <v>200</v>
      </c>
      <c r="F10" s="306">
        <v>3400</v>
      </c>
      <c r="G10" s="306">
        <v>3400</v>
      </c>
      <c r="H10" s="332">
        <f t="shared" si="4"/>
        <v>17</v>
      </c>
      <c r="I10" s="333">
        <v>5240</v>
      </c>
      <c r="J10" s="299">
        <f t="shared" si="8"/>
        <v>17</v>
      </c>
      <c r="K10" s="301">
        <f t="shared" si="5"/>
        <v>-0.35114503816793896</v>
      </c>
      <c r="L10" s="305" t="s">
        <v>25</v>
      </c>
      <c r="M10" s="304">
        <v>19573</v>
      </c>
      <c r="N10" s="292">
        <v>19879</v>
      </c>
      <c r="O10" s="304">
        <f t="shared" si="9"/>
        <v>306</v>
      </c>
      <c r="P10" s="292">
        <v>19879</v>
      </c>
      <c r="Q10" s="304">
        <v>19720</v>
      </c>
      <c r="R10" s="304">
        <v>19738</v>
      </c>
      <c r="S10" s="301">
        <f t="shared" ref="S10:S22" si="13">R10/N10</f>
        <v>0.99290708788168414</v>
      </c>
      <c r="T10" s="14">
        <v>22044</v>
      </c>
      <c r="U10" s="299">
        <f t="shared" si="10"/>
        <v>0.99290708788168414</v>
      </c>
      <c r="V10" s="302">
        <f t="shared" si="11"/>
        <v>-0.10460896389040097</v>
      </c>
      <c r="W10" s="15" t="s">
        <v>26</v>
      </c>
      <c r="X10" s="16" t="s">
        <v>27</v>
      </c>
      <c r="Y10" s="14">
        <v>22044</v>
      </c>
    </row>
    <row r="11" spans="1:25" ht="24" customHeight="1">
      <c r="A11" s="294" t="s">
        <v>28</v>
      </c>
      <c r="B11" s="304">
        <v>10000</v>
      </c>
      <c r="C11" s="292">
        <v>10000</v>
      </c>
      <c r="D11" s="304">
        <f t="shared" si="12"/>
        <v>0</v>
      </c>
      <c r="E11" s="292">
        <v>10000</v>
      </c>
      <c r="F11" s="306">
        <v>11888</v>
      </c>
      <c r="G11" s="306">
        <v>11888</v>
      </c>
      <c r="H11" s="332">
        <f t="shared" si="4"/>
        <v>1.1888000000000001</v>
      </c>
      <c r="I11" s="333">
        <v>8498</v>
      </c>
      <c r="J11" s="299">
        <f t="shared" si="8"/>
        <v>1.1888000000000001</v>
      </c>
      <c r="K11" s="301">
        <f t="shared" si="5"/>
        <v>0.39891739232760659</v>
      </c>
      <c r="L11" s="305" t="s">
        <v>29</v>
      </c>
      <c r="M11" s="304">
        <v>102240</v>
      </c>
      <c r="N11" s="292">
        <v>131804</v>
      </c>
      <c r="O11" s="304">
        <f t="shared" si="9"/>
        <v>29564</v>
      </c>
      <c r="P11" s="292">
        <v>131804</v>
      </c>
      <c r="Q11" s="304">
        <f>121634+11000</f>
        <v>132634</v>
      </c>
      <c r="R11" s="304">
        <v>132757</v>
      </c>
      <c r="S11" s="301">
        <f t="shared" si="13"/>
        <v>1.0072304330672817</v>
      </c>
      <c r="T11" s="14">
        <v>131690</v>
      </c>
      <c r="U11" s="299">
        <f t="shared" si="10"/>
        <v>1.0072304330672817</v>
      </c>
      <c r="V11" s="302">
        <f t="shared" si="11"/>
        <v>8.1023616068038873E-3</v>
      </c>
      <c r="W11" s="15" t="s">
        <v>30</v>
      </c>
      <c r="X11" s="16" t="s">
        <v>31</v>
      </c>
      <c r="Y11" s="14">
        <v>131690</v>
      </c>
    </row>
    <row r="12" spans="1:25" ht="24" customHeight="1">
      <c r="A12" s="303" t="s">
        <v>32</v>
      </c>
      <c r="B12" s="304">
        <v>6000</v>
      </c>
      <c r="C12" s="292">
        <v>6000</v>
      </c>
      <c r="D12" s="304">
        <f t="shared" si="12"/>
        <v>0</v>
      </c>
      <c r="E12" s="292">
        <v>6000</v>
      </c>
      <c r="F12" s="306">
        <v>4391</v>
      </c>
      <c r="G12" s="306">
        <v>4391</v>
      </c>
      <c r="H12" s="332">
        <f t="shared" si="4"/>
        <v>0.73183333333333334</v>
      </c>
      <c r="I12" s="333">
        <v>5400</v>
      </c>
      <c r="J12" s="299">
        <f t="shared" si="8"/>
        <v>0.73183333333333334</v>
      </c>
      <c r="K12" s="301">
        <f t="shared" si="5"/>
        <v>-0.18685185185185182</v>
      </c>
      <c r="L12" s="305" t="s">
        <v>33</v>
      </c>
      <c r="M12" s="304">
        <v>401</v>
      </c>
      <c r="N12" s="292">
        <v>968</v>
      </c>
      <c r="O12" s="304">
        <f t="shared" si="9"/>
        <v>567</v>
      </c>
      <c r="P12" s="292">
        <v>968</v>
      </c>
      <c r="Q12" s="304">
        <v>978</v>
      </c>
      <c r="R12" s="304">
        <v>977</v>
      </c>
      <c r="S12" s="301">
        <f t="shared" si="13"/>
        <v>1.009297520661157</v>
      </c>
      <c r="T12" s="14">
        <v>1157</v>
      </c>
      <c r="U12" s="299">
        <f t="shared" si="10"/>
        <v>1.009297520661157</v>
      </c>
      <c r="V12" s="302">
        <f t="shared" si="11"/>
        <v>-0.15557476231633538</v>
      </c>
      <c r="W12" s="15" t="s">
        <v>34</v>
      </c>
      <c r="X12" s="16" t="s">
        <v>35</v>
      </c>
      <c r="Y12" s="14">
        <v>1157</v>
      </c>
    </row>
    <row r="13" spans="1:25" ht="24" customHeight="1">
      <c r="A13" s="303" t="s">
        <v>36</v>
      </c>
      <c r="B13" s="304">
        <v>2500</v>
      </c>
      <c r="C13" s="292">
        <v>2500</v>
      </c>
      <c r="D13" s="304">
        <f t="shared" si="12"/>
        <v>0</v>
      </c>
      <c r="E13" s="292">
        <v>2500</v>
      </c>
      <c r="F13" s="306">
        <v>2251</v>
      </c>
      <c r="G13" s="306">
        <v>2251</v>
      </c>
      <c r="H13" s="332">
        <f t="shared" si="4"/>
        <v>0.90039999999999998</v>
      </c>
      <c r="I13" s="333">
        <v>2171</v>
      </c>
      <c r="J13" s="299">
        <f t="shared" si="8"/>
        <v>0.90039999999999998</v>
      </c>
      <c r="K13" s="301">
        <f t="shared" si="5"/>
        <v>3.6849378166743385E-2</v>
      </c>
      <c r="L13" s="305" t="s">
        <v>37</v>
      </c>
      <c r="M13" s="304">
        <v>4158</v>
      </c>
      <c r="N13" s="292">
        <v>5257</v>
      </c>
      <c r="O13" s="304">
        <f t="shared" si="9"/>
        <v>1099</v>
      </c>
      <c r="P13" s="292">
        <v>5257</v>
      </c>
      <c r="Q13" s="304">
        <v>2801</v>
      </c>
      <c r="R13" s="304">
        <v>2785</v>
      </c>
      <c r="S13" s="301">
        <f t="shared" si="13"/>
        <v>0.5297698307019213</v>
      </c>
      <c r="T13" s="14">
        <v>3463</v>
      </c>
      <c r="U13" s="299">
        <f t="shared" si="10"/>
        <v>0.5297698307019213</v>
      </c>
      <c r="V13" s="302">
        <f t="shared" si="11"/>
        <v>-0.19578400231013571</v>
      </c>
      <c r="W13" s="15" t="s">
        <v>38</v>
      </c>
      <c r="X13" s="16" t="s">
        <v>39</v>
      </c>
      <c r="Y13" s="14">
        <v>3463</v>
      </c>
    </row>
    <row r="14" spans="1:25" ht="24" customHeight="1">
      <c r="A14" s="303" t="s">
        <v>40</v>
      </c>
      <c r="B14" s="304">
        <v>1600</v>
      </c>
      <c r="C14" s="292">
        <v>1600</v>
      </c>
      <c r="D14" s="304">
        <f t="shared" si="12"/>
        <v>0</v>
      </c>
      <c r="E14" s="292">
        <v>1600</v>
      </c>
      <c r="F14" s="306">
        <v>1192</v>
      </c>
      <c r="G14" s="306">
        <v>1192</v>
      </c>
      <c r="H14" s="332">
        <f t="shared" si="4"/>
        <v>0.745</v>
      </c>
      <c r="I14" s="333">
        <v>1267</v>
      </c>
      <c r="J14" s="299">
        <f t="shared" si="8"/>
        <v>0.745</v>
      </c>
      <c r="K14" s="302">
        <f t="shared" si="5"/>
        <v>-5.9194948697711136E-2</v>
      </c>
      <c r="L14" s="305" t="s">
        <v>41</v>
      </c>
      <c r="M14" s="304">
        <v>55261</v>
      </c>
      <c r="N14" s="292">
        <v>66352</v>
      </c>
      <c r="O14" s="304">
        <f t="shared" si="9"/>
        <v>11091</v>
      </c>
      <c r="P14" s="292">
        <v>66352</v>
      </c>
      <c r="Q14" s="304">
        <v>65584</v>
      </c>
      <c r="R14" s="304">
        <v>65104</v>
      </c>
      <c r="S14" s="301">
        <f t="shared" si="13"/>
        <v>0.98119122257053293</v>
      </c>
      <c r="T14" s="14">
        <v>59293</v>
      </c>
      <c r="U14" s="299">
        <f t="shared" si="10"/>
        <v>0.98119122257053293</v>
      </c>
      <c r="V14" s="302">
        <f t="shared" si="11"/>
        <v>9.8004823503617722E-2</v>
      </c>
      <c r="W14" s="15" t="s">
        <v>42</v>
      </c>
      <c r="X14" s="16" t="s">
        <v>43</v>
      </c>
      <c r="Y14" s="14">
        <v>59293</v>
      </c>
    </row>
    <row r="15" spans="1:25" ht="24" customHeight="1">
      <c r="A15" s="303" t="s">
        <v>44</v>
      </c>
      <c r="B15" s="304">
        <v>5500</v>
      </c>
      <c r="C15" s="292">
        <v>3500</v>
      </c>
      <c r="D15" s="304">
        <f t="shared" si="12"/>
        <v>-2000</v>
      </c>
      <c r="E15" s="292">
        <v>3500</v>
      </c>
      <c r="F15" s="306">
        <v>3300</v>
      </c>
      <c r="G15" s="306">
        <v>3300</v>
      </c>
      <c r="H15" s="332">
        <f t="shared" si="4"/>
        <v>0.94285714285714284</v>
      </c>
      <c r="I15" s="333">
        <v>4993</v>
      </c>
      <c r="J15" s="299">
        <f t="shared" si="8"/>
        <v>0.94285714285714284</v>
      </c>
      <c r="K15" s="302">
        <f t="shared" si="5"/>
        <v>-0.33907470458642097</v>
      </c>
      <c r="L15" s="305" t="s">
        <v>45</v>
      </c>
      <c r="M15" s="304">
        <v>66245</v>
      </c>
      <c r="N15" s="292">
        <v>78942</v>
      </c>
      <c r="O15" s="304">
        <f t="shared" si="9"/>
        <v>12697</v>
      </c>
      <c r="P15" s="292">
        <v>78942</v>
      </c>
      <c r="Q15" s="304">
        <v>78631</v>
      </c>
      <c r="R15" s="304">
        <v>78752</v>
      </c>
      <c r="S15" s="301">
        <f t="shared" si="13"/>
        <v>0.99759316966887079</v>
      </c>
      <c r="T15" s="14">
        <v>75939</v>
      </c>
      <c r="U15" s="299">
        <f t="shared" si="10"/>
        <v>0.99759316966887079</v>
      </c>
      <c r="V15" s="302">
        <f t="shared" si="11"/>
        <v>3.7042889687775693E-2</v>
      </c>
      <c r="W15" s="15" t="s">
        <v>46</v>
      </c>
      <c r="X15" s="16" t="s">
        <v>47</v>
      </c>
      <c r="Y15" s="14">
        <v>75939</v>
      </c>
    </row>
    <row r="16" spans="1:25" ht="24" customHeight="1">
      <c r="A16" s="307" t="s">
        <v>48</v>
      </c>
      <c r="B16" s="304">
        <v>9600</v>
      </c>
      <c r="C16" s="292">
        <v>9600</v>
      </c>
      <c r="D16" s="304">
        <f t="shared" si="12"/>
        <v>0</v>
      </c>
      <c r="E16" s="292">
        <v>9600</v>
      </c>
      <c r="F16" s="306">
        <v>9260</v>
      </c>
      <c r="G16" s="306">
        <v>9260</v>
      </c>
      <c r="H16" s="332">
        <f t="shared" si="4"/>
        <v>0.96458333333333335</v>
      </c>
      <c r="I16" s="333">
        <v>8927</v>
      </c>
      <c r="J16" s="299">
        <f t="shared" si="8"/>
        <v>0.96458333333333335</v>
      </c>
      <c r="K16" s="302">
        <f t="shared" si="5"/>
        <v>3.7302565251484232E-2</v>
      </c>
      <c r="L16" s="305" t="s">
        <v>49</v>
      </c>
      <c r="M16" s="304">
        <v>18746</v>
      </c>
      <c r="N16" s="292">
        <v>16685</v>
      </c>
      <c r="O16" s="304">
        <f t="shared" si="9"/>
        <v>-2061</v>
      </c>
      <c r="P16" s="292">
        <v>16685</v>
      </c>
      <c r="Q16" s="304">
        <v>31754</v>
      </c>
      <c r="R16" s="304">
        <v>31754</v>
      </c>
      <c r="S16" s="301">
        <f t="shared" si="13"/>
        <v>1.9031465388073119</v>
      </c>
      <c r="T16" s="14">
        <v>36311</v>
      </c>
      <c r="U16" s="299">
        <f t="shared" si="10"/>
        <v>1.9031465388073119</v>
      </c>
      <c r="V16" s="302">
        <f t="shared" si="11"/>
        <v>-0.1254991600341494</v>
      </c>
      <c r="W16" s="15" t="s">
        <v>50</v>
      </c>
      <c r="X16" s="16" t="s">
        <v>51</v>
      </c>
      <c r="Y16" s="14">
        <v>36311</v>
      </c>
    </row>
    <row r="17" spans="1:25" ht="24" customHeight="1">
      <c r="A17" s="307" t="s">
        <v>52</v>
      </c>
      <c r="B17" s="304">
        <v>4200</v>
      </c>
      <c r="C17" s="292">
        <v>4200</v>
      </c>
      <c r="D17" s="304">
        <f t="shared" si="12"/>
        <v>0</v>
      </c>
      <c r="E17" s="292">
        <v>4200</v>
      </c>
      <c r="F17" s="306">
        <v>4903</v>
      </c>
      <c r="G17" s="306">
        <v>4903</v>
      </c>
      <c r="H17" s="332">
        <f t="shared" si="4"/>
        <v>1.1673809523809524</v>
      </c>
      <c r="I17" s="333">
        <v>3471</v>
      </c>
      <c r="J17" s="299">
        <f t="shared" si="8"/>
        <v>1.1673809523809524</v>
      </c>
      <c r="K17" s="302">
        <f t="shared" si="5"/>
        <v>0.41256122154998565</v>
      </c>
      <c r="L17" s="305" t="s">
        <v>53</v>
      </c>
      <c r="M17" s="304">
        <v>18295</v>
      </c>
      <c r="N17" s="292">
        <v>111436</v>
      </c>
      <c r="O17" s="304">
        <f t="shared" si="9"/>
        <v>93141</v>
      </c>
      <c r="P17" s="292">
        <f>111436-545-5279+2743-479</f>
        <v>107876</v>
      </c>
      <c r="Q17" s="304">
        <f>127762-11000</f>
        <v>116762</v>
      </c>
      <c r="R17" s="304">
        <v>116773</v>
      </c>
      <c r="S17" s="301">
        <f t="shared" si="13"/>
        <v>1.0478929609820884</v>
      </c>
      <c r="T17" s="14">
        <v>91524</v>
      </c>
      <c r="U17" s="299">
        <f t="shared" si="10"/>
        <v>1.0824743223701287</v>
      </c>
      <c r="V17" s="302">
        <f t="shared" si="11"/>
        <v>0.27587299506140472</v>
      </c>
      <c r="W17" s="15" t="s">
        <v>54</v>
      </c>
      <c r="X17" s="16" t="s">
        <v>55</v>
      </c>
      <c r="Y17" s="14">
        <v>91524</v>
      </c>
    </row>
    <row r="18" spans="1:25" ht="24" customHeight="1">
      <c r="A18" s="307" t="s">
        <v>56</v>
      </c>
      <c r="B18" s="304">
        <v>8200</v>
      </c>
      <c r="C18" s="292">
        <v>8200</v>
      </c>
      <c r="D18" s="304">
        <f t="shared" si="12"/>
        <v>0</v>
      </c>
      <c r="E18" s="292">
        <v>8200</v>
      </c>
      <c r="F18" s="306">
        <v>11253</v>
      </c>
      <c r="G18" s="306">
        <v>11253</v>
      </c>
      <c r="H18" s="332">
        <f t="shared" si="4"/>
        <v>1.3723170731707317</v>
      </c>
      <c r="I18" s="333">
        <v>7755</v>
      </c>
      <c r="J18" s="299">
        <f t="shared" si="8"/>
        <v>1.3723170731707317</v>
      </c>
      <c r="K18" s="302">
        <f t="shared" si="5"/>
        <v>0.45106382978723403</v>
      </c>
      <c r="L18" s="305" t="s">
        <v>57</v>
      </c>
      <c r="M18" s="304">
        <v>38504</v>
      </c>
      <c r="N18" s="292">
        <v>34102</v>
      </c>
      <c r="O18" s="304">
        <f t="shared" si="9"/>
        <v>-4402</v>
      </c>
      <c r="P18" s="292">
        <v>34102</v>
      </c>
      <c r="Q18" s="304">
        <v>33975</v>
      </c>
      <c r="R18" s="304">
        <v>34024</v>
      </c>
      <c r="S18" s="301">
        <f t="shared" si="13"/>
        <v>0.99771274412057942</v>
      </c>
      <c r="T18" s="14">
        <v>51762</v>
      </c>
      <c r="U18" s="299">
        <f t="shared" si="10"/>
        <v>0.99771274412057942</v>
      </c>
      <c r="V18" s="302">
        <f t="shared" si="11"/>
        <v>-0.34268382210888293</v>
      </c>
      <c r="W18" s="15" t="s">
        <v>58</v>
      </c>
      <c r="X18" s="16" t="s">
        <v>59</v>
      </c>
      <c r="Y18" s="14">
        <v>51762</v>
      </c>
    </row>
    <row r="19" spans="1:25" ht="24" customHeight="1">
      <c r="A19" s="307" t="s">
        <v>60</v>
      </c>
      <c r="B19" s="304">
        <v>2200</v>
      </c>
      <c r="C19" s="304">
        <v>2200</v>
      </c>
      <c r="D19" s="304">
        <f t="shared" si="12"/>
        <v>0</v>
      </c>
      <c r="E19" s="304">
        <v>2200</v>
      </c>
      <c r="F19" s="304">
        <v>1550</v>
      </c>
      <c r="G19" s="304">
        <v>1550</v>
      </c>
      <c r="H19" s="332">
        <f t="shared" si="4"/>
        <v>0.70454545454545459</v>
      </c>
      <c r="I19" s="333">
        <v>1881</v>
      </c>
      <c r="J19" s="299">
        <f t="shared" si="8"/>
        <v>0.70454545454545459</v>
      </c>
      <c r="K19" s="302">
        <f t="shared" si="5"/>
        <v>-0.17597022860180755</v>
      </c>
      <c r="L19" s="305" t="s">
        <v>61</v>
      </c>
      <c r="M19" s="304">
        <v>54727</v>
      </c>
      <c r="N19" s="304">
        <v>27813</v>
      </c>
      <c r="O19" s="304">
        <f t="shared" si="9"/>
        <v>-26914</v>
      </c>
      <c r="P19" s="304">
        <v>27813</v>
      </c>
      <c r="Q19" s="304">
        <v>16340</v>
      </c>
      <c r="R19" s="304">
        <v>14868</v>
      </c>
      <c r="S19" s="301">
        <f t="shared" si="13"/>
        <v>0.53457016503074106</v>
      </c>
      <c r="T19" s="14">
        <v>8776</v>
      </c>
      <c r="U19" s="299">
        <f t="shared" si="10"/>
        <v>0.53457016503074106</v>
      </c>
      <c r="V19" s="302">
        <f t="shared" si="11"/>
        <v>0.69416590701914305</v>
      </c>
      <c r="W19" s="15" t="s">
        <v>62</v>
      </c>
      <c r="X19" s="16" t="s">
        <v>63</v>
      </c>
      <c r="Y19" s="14">
        <v>8776</v>
      </c>
    </row>
    <row r="20" spans="1:25" ht="24" customHeight="1">
      <c r="A20" s="305" t="s">
        <v>64</v>
      </c>
      <c r="B20" s="304">
        <v>1200</v>
      </c>
      <c r="C20" s="292">
        <v>1200</v>
      </c>
      <c r="D20" s="304">
        <f t="shared" si="12"/>
        <v>0</v>
      </c>
      <c r="E20" s="292">
        <v>1200</v>
      </c>
      <c r="F20" s="306">
        <v>1396</v>
      </c>
      <c r="G20" s="306">
        <v>1396</v>
      </c>
      <c r="H20" s="332">
        <f t="shared" si="4"/>
        <v>1.1633333333333333</v>
      </c>
      <c r="I20" s="333">
        <v>1069</v>
      </c>
      <c r="J20" s="299">
        <f t="shared" si="8"/>
        <v>1.1633333333333333</v>
      </c>
      <c r="K20" s="302">
        <f t="shared" si="5"/>
        <v>0.30589335827876529</v>
      </c>
      <c r="L20" s="305" t="s">
        <v>65</v>
      </c>
      <c r="M20" s="304">
        <v>1080</v>
      </c>
      <c r="N20" s="292">
        <v>986</v>
      </c>
      <c r="O20" s="304">
        <f t="shared" si="9"/>
        <v>-94</v>
      </c>
      <c r="P20" s="292">
        <v>986</v>
      </c>
      <c r="Q20" s="304"/>
      <c r="R20" s="304">
        <v>991</v>
      </c>
      <c r="S20" s="301">
        <f t="shared" si="13"/>
        <v>1.0050709939148073</v>
      </c>
      <c r="T20" s="14">
        <v>1629</v>
      </c>
      <c r="U20" s="299">
        <f t="shared" si="10"/>
        <v>1.0050709939148073</v>
      </c>
      <c r="V20" s="302">
        <f t="shared" si="11"/>
        <v>-0.39165131982811541</v>
      </c>
      <c r="W20" s="15" t="s">
        <v>66</v>
      </c>
      <c r="X20" s="16" t="s">
        <v>67</v>
      </c>
      <c r="Y20" s="14">
        <v>1629</v>
      </c>
    </row>
    <row r="21" spans="1:25" ht="24" customHeight="1">
      <c r="A21" s="305" t="s">
        <v>68</v>
      </c>
      <c r="B21" s="304"/>
      <c r="C21" s="292"/>
      <c r="D21" s="304">
        <f t="shared" si="12"/>
        <v>0</v>
      </c>
      <c r="E21" s="292"/>
      <c r="F21" s="306">
        <v>64</v>
      </c>
      <c r="G21" s="306">
        <v>64</v>
      </c>
      <c r="H21" s="332"/>
      <c r="I21" s="333"/>
      <c r="J21" s="299" t="s">
        <v>1007</v>
      </c>
      <c r="K21" s="302"/>
      <c r="L21" s="305" t="s">
        <v>69</v>
      </c>
      <c r="M21" s="304">
        <v>455</v>
      </c>
      <c r="N21" s="292">
        <v>670</v>
      </c>
      <c r="O21" s="304">
        <f t="shared" si="9"/>
        <v>215</v>
      </c>
      <c r="P21" s="292">
        <v>670</v>
      </c>
      <c r="Q21" s="304">
        <v>219</v>
      </c>
      <c r="R21" s="304">
        <v>669</v>
      </c>
      <c r="S21" s="301">
        <f t="shared" si="13"/>
        <v>0.9985074626865672</v>
      </c>
      <c r="T21" s="14">
        <v>2012</v>
      </c>
      <c r="U21" s="299">
        <f t="shared" si="10"/>
        <v>0.9985074626865672</v>
      </c>
      <c r="V21" s="302">
        <f t="shared" si="11"/>
        <v>-0.66749502982107356</v>
      </c>
      <c r="W21" s="15" t="s">
        <v>70</v>
      </c>
      <c r="X21" s="16" t="s">
        <v>71</v>
      </c>
      <c r="Y21" s="14">
        <v>2012</v>
      </c>
    </row>
    <row r="22" spans="1:25" ht="24" customHeight="1">
      <c r="A22" s="303" t="s">
        <v>72</v>
      </c>
      <c r="B22" s="304">
        <f>SUM(B23:B29)</f>
        <v>56681</v>
      </c>
      <c r="C22" s="304">
        <f>SUM(C23:C29)</f>
        <v>108353</v>
      </c>
      <c r="D22" s="304">
        <f t="shared" si="12"/>
        <v>51672</v>
      </c>
      <c r="E22" s="304">
        <f>SUM(E23:E29)</f>
        <v>108353</v>
      </c>
      <c r="F22" s="304">
        <f>SUM(F23:F29)</f>
        <v>107285</v>
      </c>
      <c r="G22" s="304">
        <f>SUM(G23:G29)</f>
        <v>107285</v>
      </c>
      <c r="H22" s="332">
        <f t="shared" ref="H22:H29" si="14">G22/C22</f>
        <v>0.99014332782664072</v>
      </c>
      <c r="I22" s="336">
        <f>SUM(I23:I29)</f>
        <v>78092</v>
      </c>
      <c r="J22" s="299">
        <f t="shared" si="8"/>
        <v>0.99014332782664072</v>
      </c>
      <c r="K22" s="302">
        <f t="shared" ref="K22:K29" si="15">G22/I22-1</f>
        <v>0.37382830507606424</v>
      </c>
      <c r="L22" s="305" t="s">
        <v>73</v>
      </c>
      <c r="M22" s="304">
        <v>6</v>
      </c>
      <c r="N22" s="292">
        <v>50</v>
      </c>
      <c r="O22" s="304">
        <f t="shared" si="9"/>
        <v>44</v>
      </c>
      <c r="P22" s="292">
        <v>50</v>
      </c>
      <c r="Q22" s="304"/>
      <c r="R22" s="304"/>
      <c r="S22" s="301">
        <f t="shared" si="13"/>
        <v>0</v>
      </c>
      <c r="T22" s="14"/>
      <c r="U22" s="299">
        <f t="shared" si="10"/>
        <v>0</v>
      </c>
      <c r="V22" s="302"/>
      <c r="W22" s="15" t="s">
        <v>74</v>
      </c>
      <c r="X22" s="16" t="s">
        <v>75</v>
      </c>
      <c r="Y22" s="14"/>
    </row>
    <row r="23" spans="1:25" ht="24" customHeight="1">
      <c r="A23" s="303" t="s">
        <v>76</v>
      </c>
      <c r="B23" s="304">
        <v>3135</v>
      </c>
      <c r="C23" s="14">
        <v>6789</v>
      </c>
      <c r="D23" s="304">
        <f t="shared" si="12"/>
        <v>3654</v>
      </c>
      <c r="E23" s="14">
        <v>6789</v>
      </c>
      <c r="F23" s="306">
        <v>7999</v>
      </c>
      <c r="G23" s="306">
        <v>7999</v>
      </c>
      <c r="H23" s="332">
        <f t="shared" si="14"/>
        <v>1.178229488879069</v>
      </c>
      <c r="I23" s="333">
        <v>16557</v>
      </c>
      <c r="J23" s="299">
        <f t="shared" si="8"/>
        <v>1.178229488879069</v>
      </c>
      <c r="K23" s="302">
        <f t="shared" si="15"/>
        <v>-0.51688107748988343</v>
      </c>
      <c r="L23" s="305" t="s">
        <v>77</v>
      </c>
      <c r="M23" s="304"/>
      <c r="N23" s="14"/>
      <c r="O23" s="304">
        <f t="shared" si="9"/>
        <v>0</v>
      </c>
      <c r="P23" s="14"/>
      <c r="Q23" s="304"/>
      <c r="R23" s="304"/>
      <c r="S23" s="301"/>
      <c r="T23" s="14"/>
      <c r="U23" s="299" t="s">
        <v>1007</v>
      </c>
      <c r="V23" s="302"/>
      <c r="W23" s="15" t="s">
        <v>78</v>
      </c>
      <c r="X23" s="16" t="s">
        <v>79</v>
      </c>
      <c r="Y23" s="14"/>
    </row>
    <row r="24" spans="1:25" ht="24" customHeight="1">
      <c r="A24" s="303" t="s">
        <v>80</v>
      </c>
      <c r="B24" s="304">
        <v>4886</v>
      </c>
      <c r="C24" s="14">
        <v>4541</v>
      </c>
      <c r="D24" s="304">
        <f t="shared" si="12"/>
        <v>-345</v>
      </c>
      <c r="E24" s="14">
        <v>4541</v>
      </c>
      <c r="F24" s="306">
        <v>5113</v>
      </c>
      <c r="G24" s="306">
        <v>5113</v>
      </c>
      <c r="H24" s="332">
        <f t="shared" si="14"/>
        <v>1.1259634441752917</v>
      </c>
      <c r="I24" s="333">
        <v>22923</v>
      </c>
      <c r="J24" s="299">
        <f t="shared" si="8"/>
        <v>1.1259634441752917</v>
      </c>
      <c r="K24" s="302">
        <f t="shared" si="15"/>
        <v>-0.77694891593595949</v>
      </c>
      <c r="L24" s="305" t="s">
        <v>81</v>
      </c>
      <c r="M24" s="304">
        <v>2921</v>
      </c>
      <c r="N24" s="14">
        <v>3542</v>
      </c>
      <c r="O24" s="304">
        <f t="shared" si="9"/>
        <v>621</v>
      </c>
      <c r="P24" s="14">
        <v>3542</v>
      </c>
      <c r="Q24" s="304">
        <v>550</v>
      </c>
      <c r="R24" s="304">
        <v>550</v>
      </c>
      <c r="S24" s="301">
        <f>R24/N24</f>
        <v>0.15527950310559005</v>
      </c>
      <c r="T24" s="14">
        <v>4748</v>
      </c>
      <c r="U24" s="299">
        <f t="shared" si="10"/>
        <v>0.15527950310559005</v>
      </c>
      <c r="V24" s="302">
        <f t="shared" si="11"/>
        <v>-0.88416175231676497</v>
      </c>
      <c r="W24" s="15" t="s">
        <v>82</v>
      </c>
      <c r="X24" s="16" t="s">
        <v>83</v>
      </c>
      <c r="Y24" s="14">
        <v>4748</v>
      </c>
    </row>
    <row r="25" spans="1:25" ht="24" customHeight="1">
      <c r="A25" s="303" t="s">
        <v>84</v>
      </c>
      <c r="B25" s="304">
        <v>4544</v>
      </c>
      <c r="C25" s="14">
        <v>4718</v>
      </c>
      <c r="D25" s="304">
        <f t="shared" si="12"/>
        <v>174</v>
      </c>
      <c r="E25" s="14">
        <v>4718</v>
      </c>
      <c r="F25" s="306">
        <v>5136</v>
      </c>
      <c r="G25" s="306">
        <v>5136</v>
      </c>
      <c r="H25" s="332">
        <f t="shared" si="14"/>
        <v>1.0885968630775753</v>
      </c>
      <c r="I25" s="333">
        <v>5662</v>
      </c>
      <c r="J25" s="299">
        <f t="shared" si="8"/>
        <v>1.0885968630775753</v>
      </c>
      <c r="K25" s="302">
        <f t="shared" si="15"/>
        <v>-9.2900035323207342E-2</v>
      </c>
      <c r="L25" s="305" t="s">
        <v>85</v>
      </c>
      <c r="M25" s="304">
        <v>12785</v>
      </c>
      <c r="N25" s="14">
        <v>8699</v>
      </c>
      <c r="O25" s="304">
        <f t="shared" si="9"/>
        <v>-4086</v>
      </c>
      <c r="P25" s="14">
        <v>8699</v>
      </c>
      <c r="Q25" s="304">
        <v>9807</v>
      </c>
      <c r="R25" s="304">
        <v>9796</v>
      </c>
      <c r="S25" s="301">
        <f>R25/N25</f>
        <v>1.1261064490171284</v>
      </c>
      <c r="T25" s="14">
        <v>9501</v>
      </c>
      <c r="U25" s="299">
        <f t="shared" si="10"/>
        <v>1.1261064490171284</v>
      </c>
      <c r="V25" s="302">
        <f t="shared" si="11"/>
        <v>3.1049363224923798E-2</v>
      </c>
      <c r="W25" s="15" t="s">
        <v>86</v>
      </c>
      <c r="X25" s="16" t="s">
        <v>87</v>
      </c>
      <c r="Y25" s="14">
        <v>9501</v>
      </c>
    </row>
    <row r="26" spans="1:25" ht="24" customHeight="1">
      <c r="A26" s="37" t="s">
        <v>88</v>
      </c>
      <c r="B26" s="304">
        <v>38890</v>
      </c>
      <c r="C26" s="14">
        <v>84189</v>
      </c>
      <c r="D26" s="304">
        <f t="shared" si="12"/>
        <v>45299</v>
      </c>
      <c r="E26" s="14">
        <v>84189</v>
      </c>
      <c r="F26" s="306">
        <v>79907</v>
      </c>
      <c r="G26" s="306">
        <v>79907</v>
      </c>
      <c r="H26" s="332">
        <f t="shared" si="14"/>
        <v>0.9491382484647638</v>
      </c>
      <c r="I26" s="333">
        <v>22680</v>
      </c>
      <c r="J26" s="299">
        <f t="shared" si="8"/>
        <v>0.9491382484647638</v>
      </c>
      <c r="K26" s="302">
        <f t="shared" si="15"/>
        <v>2.5232363315696649</v>
      </c>
      <c r="L26" s="305" t="s">
        <v>89</v>
      </c>
      <c r="M26" s="304">
        <v>1379</v>
      </c>
      <c r="N26" s="14">
        <v>604</v>
      </c>
      <c r="O26" s="304">
        <f t="shared" si="9"/>
        <v>-775</v>
      </c>
      <c r="P26" s="14">
        <f>604+97</f>
        <v>701</v>
      </c>
      <c r="Q26" s="304">
        <v>196</v>
      </c>
      <c r="R26" s="304">
        <v>194</v>
      </c>
      <c r="S26" s="301">
        <f>R26/N26</f>
        <v>0.32119205298013243</v>
      </c>
      <c r="T26" s="14"/>
      <c r="U26" s="299">
        <f t="shared" si="10"/>
        <v>0.27674750356633382</v>
      </c>
      <c r="V26" s="302"/>
      <c r="W26" s="15" t="s">
        <v>90</v>
      </c>
      <c r="X26" s="16" t="s">
        <v>91</v>
      </c>
      <c r="Y26" s="14"/>
    </row>
    <row r="27" spans="1:25" ht="24" customHeight="1">
      <c r="A27" s="37" t="s">
        <v>92</v>
      </c>
      <c r="B27" s="304">
        <v>3090</v>
      </c>
      <c r="C27" s="308">
        <v>6609</v>
      </c>
      <c r="D27" s="304">
        <f t="shared" si="12"/>
        <v>3519</v>
      </c>
      <c r="E27" s="308">
        <v>6609</v>
      </c>
      <c r="F27" s="308">
        <v>6699</v>
      </c>
      <c r="G27" s="308">
        <v>6699</v>
      </c>
      <c r="H27" s="332">
        <f t="shared" si="14"/>
        <v>1.0136177939173854</v>
      </c>
      <c r="I27" s="333">
        <v>8778</v>
      </c>
      <c r="J27" s="299">
        <f t="shared" si="8"/>
        <v>1.0136177939173854</v>
      </c>
      <c r="K27" s="302">
        <f t="shared" si="15"/>
        <v>-0.23684210526315785</v>
      </c>
      <c r="L27" s="305" t="s">
        <v>93</v>
      </c>
      <c r="M27" s="309">
        <v>5307</v>
      </c>
      <c r="N27" s="308"/>
      <c r="O27" s="304">
        <f t="shared" si="9"/>
        <v>-5307</v>
      </c>
      <c r="P27" s="308"/>
      <c r="Q27" s="304"/>
      <c r="R27" s="304"/>
      <c r="S27" s="301"/>
      <c r="T27" s="14"/>
      <c r="U27" s="299" t="s">
        <v>1007</v>
      </c>
      <c r="V27" s="302"/>
      <c r="W27" s="15">
        <v>227</v>
      </c>
      <c r="X27" s="16" t="s">
        <v>94</v>
      </c>
      <c r="Y27" s="14"/>
    </row>
    <row r="28" spans="1:25" ht="24" customHeight="1">
      <c r="A28" s="37" t="s">
        <v>95</v>
      </c>
      <c r="B28" s="309">
        <v>700</v>
      </c>
      <c r="C28" s="308">
        <v>981</v>
      </c>
      <c r="D28" s="304">
        <f t="shared" si="12"/>
        <v>281</v>
      </c>
      <c r="E28" s="308">
        <v>981</v>
      </c>
      <c r="F28" s="308">
        <v>1024</v>
      </c>
      <c r="G28" s="308">
        <v>1024</v>
      </c>
      <c r="H28" s="332">
        <f t="shared" si="14"/>
        <v>1.0438328236493375</v>
      </c>
      <c r="I28" s="333">
        <v>864</v>
      </c>
      <c r="J28" s="299">
        <f t="shared" si="8"/>
        <v>1.0438328236493375</v>
      </c>
      <c r="K28" s="302">
        <f t="shared" si="15"/>
        <v>0.18518518518518512</v>
      </c>
      <c r="L28" s="305" t="s">
        <v>96</v>
      </c>
      <c r="M28" s="309">
        <v>13635</v>
      </c>
      <c r="N28" s="308"/>
      <c r="O28" s="304">
        <f t="shared" si="9"/>
        <v>-13635</v>
      </c>
      <c r="P28" s="308"/>
      <c r="Q28" s="304">
        <v>26</v>
      </c>
      <c r="R28" s="304">
        <v>26</v>
      </c>
      <c r="S28" s="301"/>
      <c r="T28" s="14">
        <v>9312</v>
      </c>
      <c r="U28" s="299" t="s">
        <v>1007</v>
      </c>
      <c r="V28" s="302">
        <f t="shared" si="11"/>
        <v>-0.99720790378006874</v>
      </c>
      <c r="W28" s="15" t="s">
        <v>97</v>
      </c>
      <c r="X28" s="16" t="s">
        <v>98</v>
      </c>
      <c r="Y28" s="14">
        <v>9312</v>
      </c>
    </row>
    <row r="29" spans="1:25" ht="24" customHeight="1">
      <c r="A29" s="37" t="s">
        <v>99</v>
      </c>
      <c r="B29" s="309">
        <v>1436</v>
      </c>
      <c r="C29" s="308">
        <v>526</v>
      </c>
      <c r="D29" s="304">
        <f t="shared" si="12"/>
        <v>-910</v>
      </c>
      <c r="E29" s="308">
        <v>526</v>
      </c>
      <c r="F29" s="308">
        <v>1407</v>
      </c>
      <c r="G29" s="308">
        <v>1407</v>
      </c>
      <c r="H29" s="332">
        <f t="shared" si="14"/>
        <v>2.6749049429657794</v>
      </c>
      <c r="I29" s="333">
        <v>628</v>
      </c>
      <c r="J29" s="299">
        <f t="shared" si="8"/>
        <v>2.6749049429657794</v>
      </c>
      <c r="K29" s="302">
        <f t="shared" si="15"/>
        <v>1.2404458598726116</v>
      </c>
      <c r="L29" s="305" t="s">
        <v>100</v>
      </c>
      <c r="M29" s="309">
        <v>11600</v>
      </c>
      <c r="N29" s="308">
        <v>11133</v>
      </c>
      <c r="O29" s="304">
        <f t="shared" si="9"/>
        <v>-467</v>
      </c>
      <c r="P29" s="308">
        <v>11133</v>
      </c>
      <c r="Q29" s="304">
        <v>11133</v>
      </c>
      <c r="R29" s="304">
        <v>11133</v>
      </c>
      <c r="S29" s="301">
        <f>R29/N29</f>
        <v>1</v>
      </c>
      <c r="T29" s="14">
        <v>9126</v>
      </c>
      <c r="U29" s="299">
        <f t="shared" si="10"/>
        <v>1</v>
      </c>
      <c r="V29" s="302">
        <f t="shared" si="11"/>
        <v>0.21992110453648905</v>
      </c>
      <c r="W29" s="15" t="s">
        <v>101</v>
      </c>
      <c r="X29" s="16" t="s">
        <v>102</v>
      </c>
      <c r="Y29" s="14">
        <v>9126</v>
      </c>
    </row>
    <row r="30" spans="1:25" ht="24" customHeight="1">
      <c r="A30" s="20"/>
      <c r="B30" s="309"/>
      <c r="C30" s="308"/>
      <c r="D30" s="310">
        <f t="shared" si="12"/>
        <v>0</v>
      </c>
      <c r="E30" s="308"/>
      <c r="F30" s="310"/>
      <c r="G30" s="308"/>
      <c r="H30" s="332"/>
      <c r="I30" s="333"/>
      <c r="J30" s="346"/>
      <c r="K30" s="302"/>
      <c r="L30" s="305" t="s">
        <v>103</v>
      </c>
      <c r="M30" s="309"/>
      <c r="N30" s="308">
        <v>1</v>
      </c>
      <c r="O30" s="304">
        <f t="shared" si="9"/>
        <v>1</v>
      </c>
      <c r="P30" s="308">
        <v>1</v>
      </c>
      <c r="Q30" s="304">
        <v>1</v>
      </c>
      <c r="R30" s="304">
        <v>1</v>
      </c>
      <c r="S30" s="301">
        <f>R30/N30</f>
        <v>1</v>
      </c>
      <c r="T30" s="14">
        <v>2</v>
      </c>
      <c r="U30" s="299">
        <f t="shared" si="10"/>
        <v>1</v>
      </c>
      <c r="V30" s="302"/>
      <c r="W30" s="15" t="s">
        <v>104</v>
      </c>
      <c r="X30" s="16" t="s">
        <v>105</v>
      </c>
      <c r="Y30" s="14">
        <v>2</v>
      </c>
    </row>
    <row r="31" spans="1:25" ht="24" customHeight="1">
      <c r="A31" s="300" t="s">
        <v>106</v>
      </c>
      <c r="B31" s="298">
        <f>SUM(B32:B38)+B42-B35</f>
        <v>319372</v>
      </c>
      <c r="C31" s="298">
        <f t="shared" ref="C31:G31" si="16">SUM(C32:C38)+C42-C35</f>
        <v>514753</v>
      </c>
      <c r="D31" s="298">
        <f t="shared" si="16"/>
        <v>130647</v>
      </c>
      <c r="E31" s="298">
        <f>+E32+E33+E34+E35+E38+E42</f>
        <v>517048</v>
      </c>
      <c r="F31" s="298">
        <f>+F32+F33+F34+F35+F38+F42</f>
        <v>517048</v>
      </c>
      <c r="G31" s="298">
        <f t="shared" si="16"/>
        <v>517155</v>
      </c>
      <c r="H31" s="337" t="s">
        <v>107</v>
      </c>
      <c r="I31" s="338"/>
      <c r="J31" s="348"/>
      <c r="K31" s="311" t="s">
        <v>107</v>
      </c>
      <c r="L31" s="300" t="s">
        <v>108</v>
      </c>
      <c r="M31" s="298">
        <f>SUM(M32:M38)+M42</f>
        <v>52786</v>
      </c>
      <c r="N31" s="298">
        <f>N32+N33+N34</f>
        <v>154202</v>
      </c>
      <c r="O31" s="298">
        <f t="shared" ref="O31" si="17">O32+O33+O34</f>
        <v>101416</v>
      </c>
      <c r="P31" s="298">
        <f>+P32+P33+P34+P39+P40</f>
        <v>159960</v>
      </c>
      <c r="Q31" s="298">
        <f>+Q32+Q33+Q34+Q39+Q40</f>
        <v>160134</v>
      </c>
      <c r="R31" s="298">
        <f>R32+R33+R34+R39+R40</f>
        <v>160240</v>
      </c>
      <c r="S31" s="301"/>
      <c r="T31" s="351"/>
      <c r="U31" s="351"/>
      <c r="V31" s="312" t="s">
        <v>107</v>
      </c>
    </row>
    <row r="32" spans="1:25" ht="24" customHeight="1">
      <c r="A32" s="305" t="s">
        <v>109</v>
      </c>
      <c r="B32" s="306">
        <v>274051</v>
      </c>
      <c r="C32" s="313">
        <v>386498</v>
      </c>
      <c r="D32" s="304">
        <f t="shared" si="12"/>
        <v>112447</v>
      </c>
      <c r="E32" s="306">
        <v>386595</v>
      </c>
      <c r="F32" s="306">
        <v>386595</v>
      </c>
      <c r="G32" s="306">
        <v>386596</v>
      </c>
      <c r="H32" s="332"/>
      <c r="I32" s="333"/>
      <c r="J32" s="346"/>
      <c r="K32" s="302"/>
      <c r="L32" s="305" t="s">
        <v>110</v>
      </c>
      <c r="M32" s="306">
        <v>9060</v>
      </c>
      <c r="N32" s="313">
        <v>30761</v>
      </c>
      <c r="O32" s="304">
        <f t="shared" si="9"/>
        <v>21701</v>
      </c>
      <c r="P32" s="304">
        <v>30761</v>
      </c>
      <c r="Q32" s="304">
        <v>30761</v>
      </c>
      <c r="R32" s="304">
        <v>30984</v>
      </c>
      <c r="S32" s="301"/>
      <c r="T32" s="351"/>
      <c r="U32" s="351"/>
      <c r="V32" s="302"/>
    </row>
    <row r="33" spans="1:22" ht="24" customHeight="1">
      <c r="A33" s="305" t="s">
        <v>111</v>
      </c>
      <c r="B33" s="306"/>
      <c r="C33" s="313"/>
      <c r="D33" s="304">
        <f t="shared" si="12"/>
        <v>0</v>
      </c>
      <c r="E33" s="306">
        <v>2743</v>
      </c>
      <c r="F33" s="306">
        <v>2743</v>
      </c>
      <c r="G33" s="14">
        <v>2943</v>
      </c>
      <c r="H33" s="332"/>
      <c r="I33" s="333"/>
      <c r="J33" s="346"/>
      <c r="K33" s="302"/>
      <c r="L33" s="305" t="s">
        <v>112</v>
      </c>
      <c r="M33" s="306">
        <v>43726</v>
      </c>
      <c r="N33" s="313">
        <v>120241</v>
      </c>
      <c r="O33" s="304">
        <f t="shared" si="9"/>
        <v>76515</v>
      </c>
      <c r="P33" s="304">
        <v>125520</v>
      </c>
      <c r="Q33" s="304">
        <v>125520</v>
      </c>
      <c r="R33" s="304">
        <v>125520</v>
      </c>
      <c r="S33" s="301"/>
      <c r="T33" s="351"/>
      <c r="U33" s="351"/>
      <c r="V33" s="302"/>
    </row>
    <row r="34" spans="1:22" ht="24" customHeight="1">
      <c r="A34" s="305" t="s">
        <v>113</v>
      </c>
      <c r="B34" s="306">
        <v>1036</v>
      </c>
      <c r="C34" s="313">
        <v>1036</v>
      </c>
      <c r="D34" s="304">
        <f t="shared" si="12"/>
        <v>0</v>
      </c>
      <c r="E34" s="313">
        <v>1036</v>
      </c>
      <c r="F34" s="306">
        <v>1036</v>
      </c>
      <c r="G34" s="306">
        <v>1036</v>
      </c>
      <c r="H34" s="332"/>
      <c r="I34" s="333"/>
      <c r="J34" s="346"/>
      <c r="K34" s="302"/>
      <c r="L34" s="305" t="s">
        <v>114</v>
      </c>
      <c r="M34" s="306"/>
      <c r="N34" s="313">
        <v>3200</v>
      </c>
      <c r="O34" s="304">
        <f t="shared" si="9"/>
        <v>3200</v>
      </c>
      <c r="P34" s="304">
        <v>3200</v>
      </c>
      <c r="Q34" s="304">
        <v>3200</v>
      </c>
      <c r="R34" s="304">
        <v>3200</v>
      </c>
      <c r="S34" s="301"/>
      <c r="T34" s="351"/>
      <c r="U34" s="351"/>
      <c r="V34" s="302"/>
    </row>
    <row r="35" spans="1:22" ht="24" customHeight="1">
      <c r="A35" s="305" t="s">
        <v>115</v>
      </c>
      <c r="B35" s="306">
        <v>43800</v>
      </c>
      <c r="C35" s="313">
        <v>108534</v>
      </c>
      <c r="D35" s="304">
        <f t="shared" si="12"/>
        <v>64734</v>
      </c>
      <c r="E35" s="306">
        <v>107989</v>
      </c>
      <c r="F35" s="306">
        <v>107989</v>
      </c>
      <c r="G35" s="306">
        <v>107895</v>
      </c>
      <c r="H35" s="332"/>
      <c r="I35" s="333"/>
      <c r="J35" s="346"/>
      <c r="K35" s="302"/>
      <c r="L35" s="305" t="s">
        <v>116</v>
      </c>
      <c r="M35" s="306"/>
      <c r="N35" s="313">
        <v>3200</v>
      </c>
      <c r="O35" s="304">
        <f t="shared" si="9"/>
        <v>3200</v>
      </c>
      <c r="P35" s="304">
        <v>3200</v>
      </c>
      <c r="Q35" s="304">
        <v>3200</v>
      </c>
      <c r="R35" s="304">
        <v>3200</v>
      </c>
      <c r="S35" s="301"/>
      <c r="T35" s="351"/>
      <c r="U35" s="351"/>
      <c r="V35" s="302"/>
    </row>
    <row r="36" spans="1:22" ht="24" customHeight="1">
      <c r="A36" s="305" t="s">
        <v>972</v>
      </c>
      <c r="B36" s="341">
        <v>43700</v>
      </c>
      <c r="C36" s="342">
        <v>66600</v>
      </c>
      <c r="D36" s="304"/>
      <c r="E36" s="306">
        <v>66055</v>
      </c>
      <c r="F36" s="306">
        <v>66055</v>
      </c>
      <c r="G36" s="306">
        <v>65961</v>
      </c>
      <c r="H36" s="332"/>
      <c r="I36" s="333"/>
      <c r="J36" s="346"/>
      <c r="K36" s="302"/>
      <c r="L36" s="305" t="s">
        <v>118</v>
      </c>
      <c r="M36" s="306"/>
      <c r="N36" s="313"/>
      <c r="O36" s="304"/>
      <c r="P36" s="304"/>
      <c r="Q36" s="304"/>
      <c r="R36" s="304"/>
      <c r="S36" s="301"/>
      <c r="T36" s="351"/>
      <c r="U36" s="351"/>
      <c r="V36" s="302"/>
    </row>
    <row r="37" spans="1:22" ht="24" customHeight="1">
      <c r="A37" s="305" t="s">
        <v>973</v>
      </c>
      <c r="B37" s="341">
        <v>100</v>
      </c>
      <c r="C37" s="342">
        <v>41934</v>
      </c>
      <c r="D37" s="304"/>
      <c r="E37" s="306">
        <v>41934</v>
      </c>
      <c r="F37" s="306">
        <v>41934</v>
      </c>
      <c r="G37" s="306">
        <v>41934</v>
      </c>
      <c r="H37" s="332"/>
      <c r="I37" s="333"/>
      <c r="J37" s="346"/>
      <c r="K37" s="302"/>
      <c r="L37" s="305"/>
      <c r="M37" s="306"/>
      <c r="N37" s="313"/>
      <c r="O37" s="304"/>
      <c r="P37" s="304"/>
      <c r="Q37" s="304"/>
      <c r="R37" s="304"/>
      <c r="S37" s="301"/>
      <c r="T37" s="351"/>
      <c r="U37" s="351"/>
      <c r="V37" s="302"/>
    </row>
    <row r="38" spans="1:22" ht="24" customHeight="1">
      <c r="A38" s="305" t="s">
        <v>117</v>
      </c>
      <c r="B38" s="306">
        <f t="shared" ref="B38" si="18">SUM(B39:B41)</f>
        <v>0</v>
      </c>
      <c r="C38" s="306">
        <f>SUM(C39:C41)</f>
        <v>18200</v>
      </c>
      <c r="D38" s="304">
        <f t="shared" si="12"/>
        <v>18200</v>
      </c>
      <c r="E38" s="306">
        <v>18200</v>
      </c>
      <c r="F38" s="306">
        <v>18200</v>
      </c>
      <c r="G38" s="306">
        <v>18200</v>
      </c>
      <c r="H38" s="332"/>
      <c r="I38" s="333"/>
      <c r="J38" s="346"/>
      <c r="K38" s="302"/>
      <c r="M38" s="306">
        <f t="shared" ref="M38" si="19">SUM(M39:M41)</f>
        <v>0</v>
      </c>
      <c r="N38" s="306">
        <f>SUM(N39:N41)</f>
        <v>0</v>
      </c>
      <c r="O38" s="304"/>
      <c r="P38" s="304"/>
      <c r="Q38" s="304"/>
      <c r="R38" s="304"/>
      <c r="S38" s="301"/>
      <c r="T38" s="351"/>
      <c r="U38" s="351"/>
      <c r="V38" s="302"/>
    </row>
    <row r="39" spans="1:22" ht="24" customHeight="1">
      <c r="A39" s="305" t="s">
        <v>119</v>
      </c>
      <c r="B39" s="306"/>
      <c r="C39" s="313">
        <v>15000</v>
      </c>
      <c r="D39" s="304">
        <f t="shared" si="12"/>
        <v>15000</v>
      </c>
      <c r="E39" s="306">
        <v>15000</v>
      </c>
      <c r="F39" s="306">
        <v>15000</v>
      </c>
      <c r="G39" s="306">
        <v>15000</v>
      </c>
      <c r="H39" s="332"/>
      <c r="I39" s="333"/>
      <c r="J39" s="346"/>
      <c r="K39" s="302"/>
      <c r="L39" s="305" t="s">
        <v>120</v>
      </c>
      <c r="M39" s="306"/>
      <c r="N39" s="313"/>
      <c r="O39" s="304"/>
      <c r="P39" s="304">
        <v>479</v>
      </c>
      <c r="Q39" s="304">
        <v>479</v>
      </c>
      <c r="R39" s="304">
        <v>479</v>
      </c>
      <c r="S39" s="301"/>
      <c r="T39" s="351"/>
      <c r="U39" s="351"/>
      <c r="V39" s="302"/>
    </row>
    <row r="40" spans="1:22" ht="24" customHeight="1">
      <c r="A40" s="305" t="s">
        <v>974</v>
      </c>
      <c r="B40" s="306"/>
      <c r="C40" s="313">
        <v>3200</v>
      </c>
      <c r="D40" s="304">
        <f t="shared" si="12"/>
        <v>3200</v>
      </c>
      <c r="E40" s="306">
        <v>3200</v>
      </c>
      <c r="F40" s="306">
        <v>3200</v>
      </c>
      <c r="G40" s="306">
        <v>3200</v>
      </c>
      <c r="H40" s="332"/>
      <c r="I40" s="333"/>
      <c r="J40" s="346"/>
      <c r="K40" s="302"/>
      <c r="L40" s="305" t="s">
        <v>121</v>
      </c>
      <c r="M40" s="306"/>
      <c r="N40" s="313"/>
      <c r="O40" s="304"/>
      <c r="P40" s="304"/>
      <c r="Q40" s="304">
        <v>174</v>
      </c>
      <c r="R40" s="304">
        <v>57</v>
      </c>
      <c r="S40" s="301"/>
      <c r="T40" s="351"/>
      <c r="U40" s="351"/>
      <c r="V40" s="302"/>
    </row>
    <row r="41" spans="1:22" ht="24" customHeight="1">
      <c r="A41" s="37" t="s">
        <v>122</v>
      </c>
      <c r="B41" s="14"/>
      <c r="C41" s="14"/>
      <c r="D41" s="304">
        <f t="shared" si="12"/>
        <v>0</v>
      </c>
      <c r="E41" s="304"/>
      <c r="F41" s="304"/>
      <c r="G41" s="306"/>
      <c r="H41" s="332"/>
      <c r="I41" s="333"/>
      <c r="J41" s="346"/>
      <c r="K41" s="302"/>
      <c r="L41" s="305"/>
      <c r="M41" s="14"/>
      <c r="N41" s="14"/>
      <c r="O41" s="304"/>
      <c r="P41" s="304"/>
      <c r="Q41" s="304"/>
      <c r="R41" s="304"/>
      <c r="S41" s="353"/>
      <c r="T41" s="347"/>
      <c r="U41" s="347"/>
      <c r="V41" s="302"/>
    </row>
    <row r="42" spans="1:22" ht="24" customHeight="1">
      <c r="A42" s="305" t="s">
        <v>123</v>
      </c>
      <c r="B42" s="313">
        <v>485</v>
      </c>
      <c r="C42" s="313">
        <v>485</v>
      </c>
      <c r="D42" s="310">
        <f t="shared" si="12"/>
        <v>0</v>
      </c>
      <c r="E42" s="306">
        <v>485</v>
      </c>
      <c r="F42" s="306">
        <v>485</v>
      </c>
      <c r="G42" s="306">
        <v>485</v>
      </c>
      <c r="H42" s="332"/>
      <c r="I42" s="333"/>
      <c r="J42" s="346"/>
      <c r="K42" s="299"/>
      <c r="L42" s="20"/>
      <c r="M42" s="313"/>
      <c r="N42" s="313"/>
      <c r="O42" s="313"/>
      <c r="P42" s="313"/>
      <c r="Q42" s="313"/>
      <c r="R42" s="306"/>
      <c r="S42" s="353"/>
      <c r="T42" s="347"/>
      <c r="U42" s="347"/>
      <c r="V42" s="314"/>
    </row>
    <row r="43" spans="1:22" ht="39.75" customHeight="1">
      <c r="A43" s="393" t="s">
        <v>1009</v>
      </c>
      <c r="B43" s="394"/>
      <c r="C43" s="394"/>
      <c r="D43" s="394"/>
      <c r="E43" s="394"/>
      <c r="F43" s="394"/>
      <c r="G43" s="394"/>
      <c r="H43" s="394"/>
      <c r="I43" s="394"/>
      <c r="J43" s="394"/>
      <c r="K43" s="394"/>
    </row>
    <row r="44" spans="1:22" ht="46.5" customHeight="1">
      <c r="A44" s="388" t="s">
        <v>1033</v>
      </c>
      <c r="B44" s="388"/>
      <c r="C44" s="388"/>
      <c r="D44" s="388"/>
      <c r="E44" s="388"/>
      <c r="F44" s="388"/>
      <c r="G44" s="388"/>
      <c r="H44" s="388"/>
      <c r="I44" s="388"/>
      <c r="J44" s="388"/>
      <c r="K44" s="388"/>
      <c r="L44" s="388"/>
      <c r="M44" s="388"/>
      <c r="N44" s="388"/>
      <c r="O44" s="388"/>
      <c r="P44" s="388"/>
      <c r="Q44" s="388"/>
      <c r="R44" s="388"/>
      <c r="S44" s="388"/>
      <c r="T44" s="388"/>
      <c r="U44" s="388"/>
      <c r="V44" s="388"/>
    </row>
  </sheetData>
  <mergeCells count="5">
    <mergeCell ref="A44:V44"/>
    <mergeCell ref="A1:V1"/>
    <mergeCell ref="A2:V2"/>
    <mergeCell ref="W6:X6"/>
    <mergeCell ref="A43:K43"/>
  </mergeCells>
  <phoneticPr fontId="4" type="noConversion"/>
  <printOptions horizontalCentered="1" verticalCentered="1"/>
  <pageMargins left="0.39370078740157483" right="0.39370078740157483" top="0.59055118110236227" bottom="0.59055118110236227" header="0.31496062992125984" footer="0.23622047244094491"/>
  <pageSetup paperSize="9" scale="70" fitToWidth="0" orientation="landscape" r:id="rId1"/>
  <headerFooter>
    <oddFooter>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19"/>
  <sheetViews>
    <sheetView showZeros="0" zoomScaleNormal="100" workbookViewId="0">
      <selection activeCell="A2" sqref="A2:D2"/>
    </sheetView>
  </sheetViews>
  <sheetFormatPr defaultColWidth="9" defaultRowHeight="20.100000000000001" customHeight="1"/>
  <cols>
    <col min="1" max="1" width="37.5" style="116" customWidth="1"/>
    <col min="2" max="2" width="23" style="118" customWidth="1"/>
    <col min="3" max="3" width="40.125" style="114" customWidth="1"/>
    <col min="4" max="4" width="25.25" style="115" customWidth="1"/>
    <col min="5" max="5" width="13" style="104" customWidth="1"/>
    <col min="6" max="16384" width="9" style="104"/>
  </cols>
  <sheetData>
    <row r="1" spans="1:5" ht="25.5" customHeight="1">
      <c r="A1" s="389" t="s">
        <v>911</v>
      </c>
      <c r="B1" s="389"/>
      <c r="C1" s="389"/>
      <c r="D1" s="389"/>
    </row>
    <row r="2" spans="1:5" ht="29.25" customHeight="1">
      <c r="A2" s="390" t="s">
        <v>412</v>
      </c>
      <c r="B2" s="390"/>
      <c r="C2" s="390"/>
      <c r="D2" s="390"/>
    </row>
    <row r="3" spans="1:5" ht="20.100000000000001" customHeight="1">
      <c r="A3" s="414"/>
      <c r="B3" s="414"/>
      <c r="C3" s="414"/>
      <c r="D3" s="105" t="s">
        <v>0</v>
      </c>
    </row>
    <row r="4" spans="1:5" ht="36" customHeight="1">
      <c r="A4" s="106" t="s">
        <v>407</v>
      </c>
      <c r="B4" s="107" t="s">
        <v>305</v>
      </c>
      <c r="C4" s="106" t="s">
        <v>406</v>
      </c>
      <c r="D4" s="107" t="s">
        <v>305</v>
      </c>
    </row>
    <row r="5" spans="1:5" ht="36" customHeight="1">
      <c r="A5" s="106" t="s">
        <v>408</v>
      </c>
      <c r="B5" s="108">
        <f>+B6+B13+B14+B17</f>
        <v>174750.3</v>
      </c>
      <c r="C5" s="106" t="s">
        <v>408</v>
      </c>
      <c r="D5" s="109">
        <f>+D6+D13+D14+D15+D16</f>
        <v>158467.525245</v>
      </c>
    </row>
    <row r="6" spans="1:5" ht="24" customHeight="1">
      <c r="A6" s="218" t="s">
        <v>255</v>
      </c>
      <c r="B6" s="219">
        <f>SUM(B7:B11)</f>
        <v>88006.3</v>
      </c>
      <c r="C6" s="218" t="s">
        <v>581</v>
      </c>
      <c r="D6" s="102">
        <f>SUM(D7:D11)</f>
        <v>19032.525245000001</v>
      </c>
      <c r="E6" s="110"/>
    </row>
    <row r="7" spans="1:5" ht="24" customHeight="1">
      <c r="A7" s="220" t="s">
        <v>166</v>
      </c>
      <c r="B7" s="219">
        <v>72.55</v>
      </c>
      <c r="C7" s="220" t="s">
        <v>166</v>
      </c>
      <c r="D7" s="102">
        <v>32.754913000000002</v>
      </c>
      <c r="E7" s="110"/>
    </row>
    <row r="8" spans="1:5" ht="24" customHeight="1">
      <c r="A8" s="220" t="s">
        <v>172</v>
      </c>
      <c r="B8" s="219">
        <v>2966.52</v>
      </c>
      <c r="C8" s="220" t="s">
        <v>212</v>
      </c>
      <c r="D8" s="102">
        <v>11902.071443000001</v>
      </c>
    </row>
    <row r="9" spans="1:5" ht="24" customHeight="1">
      <c r="A9" s="220" t="s">
        <v>212</v>
      </c>
      <c r="B9" s="219">
        <v>51143.19</v>
      </c>
      <c r="C9" s="220" t="s">
        <v>218</v>
      </c>
      <c r="D9" s="102">
        <v>6728.2888180000009</v>
      </c>
    </row>
    <row r="10" spans="1:5" ht="24" customHeight="1">
      <c r="A10" s="220" t="s">
        <v>218</v>
      </c>
      <c r="B10" s="219">
        <v>31938.65</v>
      </c>
      <c r="C10" s="220" t="s">
        <v>247</v>
      </c>
      <c r="D10" s="102">
        <v>369.41007100000002</v>
      </c>
    </row>
    <row r="11" spans="1:5" ht="24" customHeight="1">
      <c r="A11" s="220" t="s">
        <v>247</v>
      </c>
      <c r="B11" s="219">
        <v>1885.39</v>
      </c>
      <c r="C11" s="111"/>
      <c r="D11" s="81"/>
    </row>
    <row r="12" spans="1:5" ht="24" customHeight="1">
      <c r="A12" s="220"/>
      <c r="B12" s="219">
        <v>0</v>
      </c>
      <c r="C12" s="112"/>
      <c r="D12" s="81"/>
    </row>
    <row r="13" spans="1:5" ht="24" customHeight="1">
      <c r="A13" s="221" t="s">
        <v>409</v>
      </c>
      <c r="B13" s="87"/>
      <c r="C13" s="217" t="s">
        <v>577</v>
      </c>
      <c r="D13" s="225">
        <v>1906</v>
      </c>
    </row>
    <row r="14" spans="1:5" ht="24" customHeight="1">
      <c r="A14" s="217" t="s">
        <v>410</v>
      </c>
      <c r="B14" s="77">
        <v>86100</v>
      </c>
      <c r="C14" s="217" t="s">
        <v>578</v>
      </c>
      <c r="D14" s="225">
        <v>65961</v>
      </c>
    </row>
    <row r="15" spans="1:5" ht="24" customHeight="1">
      <c r="A15" s="217" t="s">
        <v>119</v>
      </c>
      <c r="B15" s="77">
        <v>15000</v>
      </c>
      <c r="C15" s="217" t="s">
        <v>579</v>
      </c>
      <c r="D15" s="87">
        <v>71100</v>
      </c>
    </row>
    <row r="16" spans="1:5" ht="24" customHeight="1">
      <c r="A16" s="217" t="s">
        <v>974</v>
      </c>
      <c r="B16" s="77">
        <v>71100</v>
      </c>
      <c r="C16" s="217" t="s">
        <v>580</v>
      </c>
      <c r="D16" s="87">
        <v>468</v>
      </c>
    </row>
    <row r="17" spans="1:4" ht="24" customHeight="1">
      <c r="A17" s="221" t="s">
        <v>411</v>
      </c>
      <c r="B17" s="87">
        <v>644</v>
      </c>
      <c r="C17" s="40"/>
      <c r="D17" s="87"/>
    </row>
    <row r="18" spans="1:4" ht="35.1" customHeight="1">
      <c r="A18" s="113"/>
      <c r="B18" s="113"/>
    </row>
    <row r="19" spans="1:4" ht="20.100000000000001" customHeight="1">
      <c r="B19" s="117"/>
    </row>
  </sheetData>
  <mergeCells count="4">
    <mergeCell ref="A1:B1"/>
    <mergeCell ref="C1:D1"/>
    <mergeCell ref="A2:D2"/>
    <mergeCell ref="A3:C3"/>
  </mergeCells>
  <phoneticPr fontId="4" type="noConversion"/>
  <printOptions horizontalCentered="1" verticalCentered="1"/>
  <pageMargins left="0.78740157480314965" right="0.78740157480314965" top="0.59055118110236227" bottom="0.59055118110236227" header="0.31496062992125984" footer="0.23622047244094491"/>
  <pageSetup paperSize="9" scale="85"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Y27"/>
  <sheetViews>
    <sheetView showZeros="0" workbookViewId="0">
      <selection activeCell="J12" sqref="J12"/>
    </sheetView>
  </sheetViews>
  <sheetFormatPr defaultColWidth="12.75" defaultRowHeight="13.5"/>
  <cols>
    <col min="1" max="1" width="25.5" style="119" customWidth="1"/>
    <col min="2" max="2" width="9" style="159" customWidth="1"/>
    <col min="3" max="3" width="10.625" style="159" customWidth="1"/>
    <col min="4" max="4" width="12.625" style="159" hidden="1" customWidth="1"/>
    <col min="5" max="5" width="11.25" style="159" customWidth="1"/>
    <col min="6" max="6" width="9.875" style="159" customWidth="1"/>
    <col min="7" max="7" width="9.75" style="159" customWidth="1"/>
    <col min="8" max="8" width="12.625" style="160" hidden="1" customWidth="1"/>
    <col min="9" max="9" width="12.625" style="161" hidden="1" customWidth="1"/>
    <col min="10" max="10" width="10.125" style="161" customWidth="1"/>
    <col min="11" max="11" width="8.5" style="162" customWidth="1"/>
    <col min="12" max="12" width="33.5" style="163" customWidth="1"/>
    <col min="13" max="13" width="9.125" style="164" customWidth="1"/>
    <col min="14" max="14" width="9.625" style="164" customWidth="1"/>
    <col min="15" max="15" width="12.5" style="164" hidden="1" customWidth="1"/>
    <col min="16" max="16" width="9.75" style="164" customWidth="1"/>
    <col min="17" max="17" width="10.25" style="164" customWidth="1"/>
    <col min="18" max="18" width="9.75" style="164" customWidth="1"/>
    <col min="19" max="19" width="12.5" style="165" hidden="1" customWidth="1"/>
    <col min="20" max="20" width="12.5" style="166" hidden="1" customWidth="1"/>
    <col min="21" max="21" width="9.125" style="166" customWidth="1"/>
    <col min="22" max="22" width="9.25" style="119" customWidth="1"/>
    <col min="23" max="268" width="9" style="119" customWidth="1"/>
    <col min="269" max="269" width="29.625" style="119" customWidth="1"/>
    <col min="270" max="270" width="12.75" style="119"/>
    <col min="271" max="271" width="29.75" style="119" customWidth="1"/>
    <col min="272" max="272" width="17" style="119" customWidth="1"/>
    <col min="273" max="273" width="37" style="119" customWidth="1"/>
    <col min="274" max="274" width="17.375" style="119" customWidth="1"/>
    <col min="275" max="524" width="9" style="119" customWidth="1"/>
    <col min="525" max="525" width="29.625" style="119" customWidth="1"/>
    <col min="526" max="526" width="12.75" style="119"/>
    <col min="527" max="527" width="29.75" style="119" customWidth="1"/>
    <col min="528" max="528" width="17" style="119" customWidth="1"/>
    <col min="529" max="529" width="37" style="119" customWidth="1"/>
    <col min="530" max="530" width="17.375" style="119" customWidth="1"/>
    <col min="531" max="780" width="9" style="119" customWidth="1"/>
    <col min="781" max="781" width="29.625" style="119" customWidth="1"/>
    <col min="782" max="782" width="12.75" style="119"/>
    <col min="783" max="783" width="29.75" style="119" customWidth="1"/>
    <col min="784" max="784" width="17" style="119" customWidth="1"/>
    <col min="785" max="785" width="37" style="119" customWidth="1"/>
    <col min="786" max="786" width="17.375" style="119" customWidth="1"/>
    <col min="787" max="1036" width="9" style="119" customWidth="1"/>
    <col min="1037" max="1037" width="29.625" style="119" customWidth="1"/>
    <col min="1038" max="1038" width="12.75" style="119"/>
    <col min="1039" max="1039" width="29.75" style="119" customWidth="1"/>
    <col min="1040" max="1040" width="17" style="119" customWidth="1"/>
    <col min="1041" max="1041" width="37" style="119" customWidth="1"/>
    <col min="1042" max="1042" width="17.375" style="119" customWidth="1"/>
    <col min="1043" max="1292" width="9" style="119" customWidth="1"/>
    <col min="1293" max="1293" width="29.625" style="119" customWidth="1"/>
    <col min="1294" max="1294" width="12.75" style="119"/>
    <col min="1295" max="1295" width="29.75" style="119" customWidth="1"/>
    <col min="1296" max="1296" width="17" style="119" customWidth="1"/>
    <col min="1297" max="1297" width="37" style="119" customWidth="1"/>
    <col min="1298" max="1298" width="17.375" style="119" customWidth="1"/>
    <col min="1299" max="1548" width="9" style="119" customWidth="1"/>
    <col min="1549" max="1549" width="29.625" style="119" customWidth="1"/>
    <col min="1550" max="1550" width="12.75" style="119"/>
    <col min="1551" max="1551" width="29.75" style="119" customWidth="1"/>
    <col min="1552" max="1552" width="17" style="119" customWidth="1"/>
    <col min="1553" max="1553" width="37" style="119" customWidth="1"/>
    <col min="1554" max="1554" width="17.375" style="119" customWidth="1"/>
    <col min="1555" max="1804" width="9" style="119" customWidth="1"/>
    <col min="1805" max="1805" width="29.625" style="119" customWidth="1"/>
    <col min="1806" max="1806" width="12.75" style="119"/>
    <col min="1807" max="1807" width="29.75" style="119" customWidth="1"/>
    <col min="1808" max="1808" width="17" style="119" customWidth="1"/>
    <col min="1809" max="1809" width="37" style="119" customWidth="1"/>
    <col min="1810" max="1810" width="17.375" style="119" customWidth="1"/>
    <col min="1811" max="2060" width="9" style="119" customWidth="1"/>
    <col min="2061" max="2061" width="29.625" style="119" customWidth="1"/>
    <col min="2062" max="2062" width="12.75" style="119"/>
    <col min="2063" max="2063" width="29.75" style="119" customWidth="1"/>
    <col min="2064" max="2064" width="17" style="119" customWidth="1"/>
    <col min="2065" max="2065" width="37" style="119" customWidth="1"/>
    <col min="2066" max="2066" width="17.375" style="119" customWidth="1"/>
    <col min="2067" max="2316" width="9" style="119" customWidth="1"/>
    <col min="2317" max="2317" width="29.625" style="119" customWidth="1"/>
    <col min="2318" max="2318" width="12.75" style="119"/>
    <col min="2319" max="2319" width="29.75" style="119" customWidth="1"/>
    <col min="2320" max="2320" width="17" style="119" customWidth="1"/>
    <col min="2321" max="2321" width="37" style="119" customWidth="1"/>
    <col min="2322" max="2322" width="17.375" style="119" customWidth="1"/>
    <col min="2323" max="2572" width="9" style="119" customWidth="1"/>
    <col min="2573" max="2573" width="29.625" style="119" customWidth="1"/>
    <col min="2574" max="2574" width="12.75" style="119"/>
    <col min="2575" max="2575" width="29.75" style="119" customWidth="1"/>
    <col min="2576" max="2576" width="17" style="119" customWidth="1"/>
    <col min="2577" max="2577" width="37" style="119" customWidth="1"/>
    <col min="2578" max="2578" width="17.375" style="119" customWidth="1"/>
    <col min="2579" max="2828" width="9" style="119" customWidth="1"/>
    <col min="2829" max="2829" width="29.625" style="119" customWidth="1"/>
    <col min="2830" max="2830" width="12.75" style="119"/>
    <col min="2831" max="2831" width="29.75" style="119" customWidth="1"/>
    <col min="2832" max="2832" width="17" style="119" customWidth="1"/>
    <col min="2833" max="2833" width="37" style="119" customWidth="1"/>
    <col min="2834" max="2834" width="17.375" style="119" customWidth="1"/>
    <col min="2835" max="3084" width="9" style="119" customWidth="1"/>
    <col min="3085" max="3085" width="29.625" style="119" customWidth="1"/>
    <col min="3086" max="3086" width="12.75" style="119"/>
    <col min="3087" max="3087" width="29.75" style="119" customWidth="1"/>
    <col min="3088" max="3088" width="17" style="119" customWidth="1"/>
    <col min="3089" max="3089" width="37" style="119" customWidth="1"/>
    <col min="3090" max="3090" width="17.375" style="119" customWidth="1"/>
    <col min="3091" max="3340" width="9" style="119" customWidth="1"/>
    <col min="3341" max="3341" width="29.625" style="119" customWidth="1"/>
    <col min="3342" max="3342" width="12.75" style="119"/>
    <col min="3343" max="3343" width="29.75" style="119" customWidth="1"/>
    <col min="3344" max="3344" width="17" style="119" customWidth="1"/>
    <col min="3345" max="3345" width="37" style="119" customWidth="1"/>
    <col min="3346" max="3346" width="17.375" style="119" customWidth="1"/>
    <col min="3347" max="3596" width="9" style="119" customWidth="1"/>
    <col min="3597" max="3597" width="29.625" style="119" customWidth="1"/>
    <col min="3598" max="3598" width="12.75" style="119"/>
    <col min="3599" max="3599" width="29.75" style="119" customWidth="1"/>
    <col min="3600" max="3600" width="17" style="119" customWidth="1"/>
    <col min="3601" max="3601" width="37" style="119" customWidth="1"/>
    <col min="3602" max="3602" width="17.375" style="119" customWidth="1"/>
    <col min="3603" max="3852" width="9" style="119" customWidth="1"/>
    <col min="3853" max="3853" width="29.625" style="119" customWidth="1"/>
    <col min="3854" max="3854" width="12.75" style="119"/>
    <col min="3855" max="3855" width="29.75" style="119" customWidth="1"/>
    <col min="3856" max="3856" width="17" style="119" customWidth="1"/>
    <col min="3857" max="3857" width="37" style="119" customWidth="1"/>
    <col min="3858" max="3858" width="17.375" style="119" customWidth="1"/>
    <col min="3859" max="4108" width="9" style="119" customWidth="1"/>
    <col min="4109" max="4109" width="29.625" style="119" customWidth="1"/>
    <col min="4110" max="4110" width="12.75" style="119"/>
    <col min="4111" max="4111" width="29.75" style="119" customWidth="1"/>
    <col min="4112" max="4112" width="17" style="119" customWidth="1"/>
    <col min="4113" max="4113" width="37" style="119" customWidth="1"/>
    <col min="4114" max="4114" width="17.375" style="119" customWidth="1"/>
    <col min="4115" max="4364" width="9" style="119" customWidth="1"/>
    <col min="4365" max="4365" width="29.625" style="119" customWidth="1"/>
    <col min="4366" max="4366" width="12.75" style="119"/>
    <col min="4367" max="4367" width="29.75" style="119" customWidth="1"/>
    <col min="4368" max="4368" width="17" style="119" customWidth="1"/>
    <col min="4369" max="4369" width="37" style="119" customWidth="1"/>
    <col min="4370" max="4370" width="17.375" style="119" customWidth="1"/>
    <col min="4371" max="4620" width="9" style="119" customWidth="1"/>
    <col min="4621" max="4621" width="29.625" style="119" customWidth="1"/>
    <col min="4622" max="4622" width="12.75" style="119"/>
    <col min="4623" max="4623" width="29.75" style="119" customWidth="1"/>
    <col min="4624" max="4624" width="17" style="119" customWidth="1"/>
    <col min="4625" max="4625" width="37" style="119" customWidth="1"/>
    <col min="4626" max="4626" width="17.375" style="119" customWidth="1"/>
    <col min="4627" max="4876" width="9" style="119" customWidth="1"/>
    <col min="4877" max="4877" width="29.625" style="119" customWidth="1"/>
    <col min="4878" max="4878" width="12.75" style="119"/>
    <col min="4879" max="4879" width="29.75" style="119" customWidth="1"/>
    <col min="4880" max="4880" width="17" style="119" customWidth="1"/>
    <col min="4881" max="4881" width="37" style="119" customWidth="1"/>
    <col min="4882" max="4882" width="17.375" style="119" customWidth="1"/>
    <col min="4883" max="5132" width="9" style="119" customWidth="1"/>
    <col min="5133" max="5133" width="29.625" style="119" customWidth="1"/>
    <col min="5134" max="5134" width="12.75" style="119"/>
    <col min="5135" max="5135" width="29.75" style="119" customWidth="1"/>
    <col min="5136" max="5136" width="17" style="119" customWidth="1"/>
    <col min="5137" max="5137" width="37" style="119" customWidth="1"/>
    <col min="5138" max="5138" width="17.375" style="119" customWidth="1"/>
    <col min="5139" max="5388" width="9" style="119" customWidth="1"/>
    <col min="5389" max="5389" width="29.625" style="119" customWidth="1"/>
    <col min="5390" max="5390" width="12.75" style="119"/>
    <col min="5391" max="5391" width="29.75" style="119" customWidth="1"/>
    <col min="5392" max="5392" width="17" style="119" customWidth="1"/>
    <col min="5393" max="5393" width="37" style="119" customWidth="1"/>
    <col min="5394" max="5394" width="17.375" style="119" customWidth="1"/>
    <col min="5395" max="5644" width="9" style="119" customWidth="1"/>
    <col min="5645" max="5645" width="29.625" style="119" customWidth="1"/>
    <col min="5646" max="5646" width="12.75" style="119"/>
    <col min="5647" max="5647" width="29.75" style="119" customWidth="1"/>
    <col min="5648" max="5648" width="17" style="119" customWidth="1"/>
    <col min="5649" max="5649" width="37" style="119" customWidth="1"/>
    <col min="5650" max="5650" width="17.375" style="119" customWidth="1"/>
    <col min="5651" max="5900" width="9" style="119" customWidth="1"/>
    <col min="5901" max="5901" width="29.625" style="119" customWidth="1"/>
    <col min="5902" max="5902" width="12.75" style="119"/>
    <col min="5903" max="5903" width="29.75" style="119" customWidth="1"/>
    <col min="5904" max="5904" width="17" style="119" customWidth="1"/>
    <col min="5905" max="5905" width="37" style="119" customWidth="1"/>
    <col min="5906" max="5906" width="17.375" style="119" customWidth="1"/>
    <col min="5907" max="6156" width="9" style="119" customWidth="1"/>
    <col min="6157" max="6157" width="29.625" style="119" customWidth="1"/>
    <col min="6158" max="6158" width="12.75" style="119"/>
    <col min="6159" max="6159" width="29.75" style="119" customWidth="1"/>
    <col min="6160" max="6160" width="17" style="119" customWidth="1"/>
    <col min="6161" max="6161" width="37" style="119" customWidth="1"/>
    <col min="6162" max="6162" width="17.375" style="119" customWidth="1"/>
    <col min="6163" max="6412" width="9" style="119" customWidth="1"/>
    <col min="6413" max="6413" width="29.625" style="119" customWidth="1"/>
    <col min="6414" max="6414" width="12.75" style="119"/>
    <col min="6415" max="6415" width="29.75" style="119" customWidth="1"/>
    <col min="6416" max="6416" width="17" style="119" customWidth="1"/>
    <col min="6417" max="6417" width="37" style="119" customWidth="1"/>
    <col min="6418" max="6418" width="17.375" style="119" customWidth="1"/>
    <col min="6419" max="6668" width="9" style="119" customWidth="1"/>
    <col min="6669" max="6669" width="29.625" style="119" customWidth="1"/>
    <col min="6670" max="6670" width="12.75" style="119"/>
    <col min="6671" max="6671" width="29.75" style="119" customWidth="1"/>
    <col min="6672" max="6672" width="17" style="119" customWidth="1"/>
    <col min="6673" max="6673" width="37" style="119" customWidth="1"/>
    <col min="6674" max="6674" width="17.375" style="119" customWidth="1"/>
    <col min="6675" max="6924" width="9" style="119" customWidth="1"/>
    <col min="6925" max="6925" width="29.625" style="119" customWidth="1"/>
    <col min="6926" max="6926" width="12.75" style="119"/>
    <col min="6927" max="6927" width="29.75" style="119" customWidth="1"/>
    <col min="6928" max="6928" width="17" style="119" customWidth="1"/>
    <col min="6929" max="6929" width="37" style="119" customWidth="1"/>
    <col min="6930" max="6930" width="17.375" style="119" customWidth="1"/>
    <col min="6931" max="7180" width="9" style="119" customWidth="1"/>
    <col min="7181" max="7181" width="29.625" style="119" customWidth="1"/>
    <col min="7182" max="7182" width="12.75" style="119"/>
    <col min="7183" max="7183" width="29.75" style="119" customWidth="1"/>
    <col min="7184" max="7184" width="17" style="119" customWidth="1"/>
    <col min="7185" max="7185" width="37" style="119" customWidth="1"/>
    <col min="7186" max="7186" width="17.375" style="119" customWidth="1"/>
    <col min="7187" max="7436" width="9" style="119" customWidth="1"/>
    <col min="7437" max="7437" width="29.625" style="119" customWidth="1"/>
    <col min="7438" max="7438" width="12.75" style="119"/>
    <col min="7439" max="7439" width="29.75" style="119" customWidth="1"/>
    <col min="7440" max="7440" width="17" style="119" customWidth="1"/>
    <col min="7441" max="7441" width="37" style="119" customWidth="1"/>
    <col min="7442" max="7442" width="17.375" style="119" customWidth="1"/>
    <col min="7443" max="7692" width="9" style="119" customWidth="1"/>
    <col min="7693" max="7693" width="29.625" style="119" customWidth="1"/>
    <col min="7694" max="7694" width="12.75" style="119"/>
    <col min="7695" max="7695" width="29.75" style="119" customWidth="1"/>
    <col min="7696" max="7696" width="17" style="119" customWidth="1"/>
    <col min="7697" max="7697" width="37" style="119" customWidth="1"/>
    <col min="7698" max="7698" width="17.375" style="119" customWidth="1"/>
    <col min="7699" max="7948" width="9" style="119" customWidth="1"/>
    <col min="7949" max="7949" width="29.625" style="119" customWidth="1"/>
    <col min="7950" max="7950" width="12.75" style="119"/>
    <col min="7951" max="7951" width="29.75" style="119" customWidth="1"/>
    <col min="7952" max="7952" width="17" style="119" customWidth="1"/>
    <col min="7953" max="7953" width="37" style="119" customWidth="1"/>
    <col min="7954" max="7954" width="17.375" style="119" customWidth="1"/>
    <col min="7955" max="8204" width="9" style="119" customWidth="1"/>
    <col min="8205" max="8205" width="29.625" style="119" customWidth="1"/>
    <col min="8206" max="8206" width="12.75" style="119"/>
    <col min="8207" max="8207" width="29.75" style="119" customWidth="1"/>
    <col min="8208" max="8208" width="17" style="119" customWidth="1"/>
    <col min="8209" max="8209" width="37" style="119" customWidth="1"/>
    <col min="8210" max="8210" width="17.375" style="119" customWidth="1"/>
    <col min="8211" max="8460" width="9" style="119" customWidth="1"/>
    <col min="8461" max="8461" width="29.625" style="119" customWidth="1"/>
    <col min="8462" max="8462" width="12.75" style="119"/>
    <col min="8463" max="8463" width="29.75" style="119" customWidth="1"/>
    <col min="8464" max="8464" width="17" style="119" customWidth="1"/>
    <col min="8465" max="8465" width="37" style="119" customWidth="1"/>
    <col min="8466" max="8466" width="17.375" style="119" customWidth="1"/>
    <col min="8467" max="8716" width="9" style="119" customWidth="1"/>
    <col min="8717" max="8717" width="29.625" style="119" customWidth="1"/>
    <col min="8718" max="8718" width="12.75" style="119"/>
    <col min="8719" max="8719" width="29.75" style="119" customWidth="1"/>
    <col min="8720" max="8720" width="17" style="119" customWidth="1"/>
    <col min="8721" max="8721" width="37" style="119" customWidth="1"/>
    <col min="8722" max="8722" width="17.375" style="119" customWidth="1"/>
    <col min="8723" max="8972" width="9" style="119" customWidth="1"/>
    <col min="8973" max="8973" width="29.625" style="119" customWidth="1"/>
    <col min="8974" max="8974" width="12.75" style="119"/>
    <col min="8975" max="8975" width="29.75" style="119" customWidth="1"/>
    <col min="8976" max="8976" width="17" style="119" customWidth="1"/>
    <col min="8977" max="8977" width="37" style="119" customWidth="1"/>
    <col min="8978" max="8978" width="17.375" style="119" customWidth="1"/>
    <col min="8979" max="9228" width="9" style="119" customWidth="1"/>
    <col min="9229" max="9229" width="29.625" style="119" customWidth="1"/>
    <col min="9230" max="9230" width="12.75" style="119"/>
    <col min="9231" max="9231" width="29.75" style="119" customWidth="1"/>
    <col min="9232" max="9232" width="17" style="119" customWidth="1"/>
    <col min="9233" max="9233" width="37" style="119" customWidth="1"/>
    <col min="9234" max="9234" width="17.375" style="119" customWidth="1"/>
    <col min="9235" max="9484" width="9" style="119" customWidth="1"/>
    <col min="9485" max="9485" width="29.625" style="119" customWidth="1"/>
    <col min="9486" max="9486" width="12.75" style="119"/>
    <col min="9487" max="9487" width="29.75" style="119" customWidth="1"/>
    <col min="9488" max="9488" width="17" style="119" customWidth="1"/>
    <col min="9489" max="9489" width="37" style="119" customWidth="1"/>
    <col min="9490" max="9490" width="17.375" style="119" customWidth="1"/>
    <col min="9491" max="9740" width="9" style="119" customWidth="1"/>
    <col min="9741" max="9741" width="29.625" style="119" customWidth="1"/>
    <col min="9742" max="9742" width="12.75" style="119"/>
    <col min="9743" max="9743" width="29.75" style="119" customWidth="1"/>
    <col min="9744" max="9744" width="17" style="119" customWidth="1"/>
    <col min="9745" max="9745" width="37" style="119" customWidth="1"/>
    <col min="9746" max="9746" width="17.375" style="119" customWidth="1"/>
    <col min="9747" max="9996" width="9" style="119" customWidth="1"/>
    <col min="9997" max="9997" width="29.625" style="119" customWidth="1"/>
    <col min="9998" max="9998" width="12.75" style="119"/>
    <col min="9999" max="9999" width="29.75" style="119" customWidth="1"/>
    <col min="10000" max="10000" width="17" style="119" customWidth="1"/>
    <col min="10001" max="10001" width="37" style="119" customWidth="1"/>
    <col min="10002" max="10002" width="17.375" style="119" customWidth="1"/>
    <col min="10003" max="10252" width="9" style="119" customWidth="1"/>
    <col min="10253" max="10253" width="29.625" style="119" customWidth="1"/>
    <col min="10254" max="10254" width="12.75" style="119"/>
    <col min="10255" max="10255" width="29.75" style="119" customWidth="1"/>
    <col min="10256" max="10256" width="17" style="119" customWidth="1"/>
    <col min="10257" max="10257" width="37" style="119" customWidth="1"/>
    <col min="10258" max="10258" width="17.375" style="119" customWidth="1"/>
    <col min="10259" max="10508" width="9" style="119" customWidth="1"/>
    <col min="10509" max="10509" width="29.625" style="119" customWidth="1"/>
    <col min="10510" max="10510" width="12.75" style="119"/>
    <col min="10511" max="10511" width="29.75" style="119" customWidth="1"/>
    <col min="10512" max="10512" width="17" style="119" customWidth="1"/>
    <col min="10513" max="10513" width="37" style="119" customWidth="1"/>
    <col min="10514" max="10514" width="17.375" style="119" customWidth="1"/>
    <col min="10515" max="10764" width="9" style="119" customWidth="1"/>
    <col min="10765" max="10765" width="29.625" style="119" customWidth="1"/>
    <col min="10766" max="10766" width="12.75" style="119"/>
    <col min="10767" max="10767" width="29.75" style="119" customWidth="1"/>
    <col min="10768" max="10768" width="17" style="119" customWidth="1"/>
    <col min="10769" max="10769" width="37" style="119" customWidth="1"/>
    <col min="10770" max="10770" width="17.375" style="119" customWidth="1"/>
    <col min="10771" max="11020" width="9" style="119" customWidth="1"/>
    <col min="11021" max="11021" width="29.625" style="119" customWidth="1"/>
    <col min="11022" max="11022" width="12.75" style="119"/>
    <col min="11023" max="11023" width="29.75" style="119" customWidth="1"/>
    <col min="11024" max="11024" width="17" style="119" customWidth="1"/>
    <col min="11025" max="11025" width="37" style="119" customWidth="1"/>
    <col min="11026" max="11026" width="17.375" style="119" customWidth="1"/>
    <col min="11027" max="11276" width="9" style="119" customWidth="1"/>
    <col min="11277" max="11277" width="29.625" style="119" customWidth="1"/>
    <col min="11278" max="11278" width="12.75" style="119"/>
    <col min="11279" max="11279" width="29.75" style="119" customWidth="1"/>
    <col min="11280" max="11280" width="17" style="119" customWidth="1"/>
    <col min="11281" max="11281" width="37" style="119" customWidth="1"/>
    <col min="11282" max="11282" width="17.375" style="119" customWidth="1"/>
    <col min="11283" max="11532" width="9" style="119" customWidth="1"/>
    <col min="11533" max="11533" width="29.625" style="119" customWidth="1"/>
    <col min="11534" max="11534" width="12.75" style="119"/>
    <col min="11535" max="11535" width="29.75" style="119" customWidth="1"/>
    <col min="11536" max="11536" width="17" style="119" customWidth="1"/>
    <col min="11537" max="11537" width="37" style="119" customWidth="1"/>
    <col min="11538" max="11538" width="17.375" style="119" customWidth="1"/>
    <col min="11539" max="11788" width="9" style="119" customWidth="1"/>
    <col min="11789" max="11789" width="29.625" style="119" customWidth="1"/>
    <col min="11790" max="11790" width="12.75" style="119"/>
    <col min="11791" max="11791" width="29.75" style="119" customWidth="1"/>
    <col min="11792" max="11792" width="17" style="119" customWidth="1"/>
    <col min="11793" max="11793" width="37" style="119" customWidth="1"/>
    <col min="11794" max="11794" width="17.375" style="119" customWidth="1"/>
    <col min="11795" max="12044" width="9" style="119" customWidth="1"/>
    <col min="12045" max="12045" width="29.625" style="119" customWidth="1"/>
    <col min="12046" max="12046" width="12.75" style="119"/>
    <col min="12047" max="12047" width="29.75" style="119" customWidth="1"/>
    <col min="12048" max="12048" width="17" style="119" customWidth="1"/>
    <col min="12049" max="12049" width="37" style="119" customWidth="1"/>
    <col min="12050" max="12050" width="17.375" style="119" customWidth="1"/>
    <col min="12051" max="12300" width="9" style="119" customWidth="1"/>
    <col min="12301" max="12301" width="29.625" style="119" customWidth="1"/>
    <col min="12302" max="12302" width="12.75" style="119"/>
    <col min="12303" max="12303" width="29.75" style="119" customWidth="1"/>
    <col min="12304" max="12304" width="17" style="119" customWidth="1"/>
    <col min="12305" max="12305" width="37" style="119" customWidth="1"/>
    <col min="12306" max="12306" width="17.375" style="119" customWidth="1"/>
    <col min="12307" max="12556" width="9" style="119" customWidth="1"/>
    <col min="12557" max="12557" width="29.625" style="119" customWidth="1"/>
    <col min="12558" max="12558" width="12.75" style="119"/>
    <col min="12559" max="12559" width="29.75" style="119" customWidth="1"/>
    <col min="12560" max="12560" width="17" style="119" customWidth="1"/>
    <col min="12561" max="12561" width="37" style="119" customWidth="1"/>
    <col min="12562" max="12562" width="17.375" style="119" customWidth="1"/>
    <col min="12563" max="12812" width="9" style="119" customWidth="1"/>
    <col min="12813" max="12813" width="29.625" style="119" customWidth="1"/>
    <col min="12814" max="12814" width="12.75" style="119"/>
    <col min="12815" max="12815" width="29.75" style="119" customWidth="1"/>
    <col min="12816" max="12816" width="17" style="119" customWidth="1"/>
    <col min="12817" max="12817" width="37" style="119" customWidth="1"/>
    <col min="12818" max="12818" width="17.375" style="119" customWidth="1"/>
    <col min="12819" max="13068" width="9" style="119" customWidth="1"/>
    <col min="13069" max="13069" width="29.625" style="119" customWidth="1"/>
    <col min="13070" max="13070" width="12.75" style="119"/>
    <col min="13071" max="13071" width="29.75" style="119" customWidth="1"/>
    <col min="13072" max="13072" width="17" style="119" customWidth="1"/>
    <col min="13073" max="13073" width="37" style="119" customWidth="1"/>
    <col min="13074" max="13074" width="17.375" style="119" customWidth="1"/>
    <col min="13075" max="13324" width="9" style="119" customWidth="1"/>
    <col min="13325" max="13325" width="29.625" style="119" customWidth="1"/>
    <col min="13326" max="13326" width="12.75" style="119"/>
    <col min="13327" max="13327" width="29.75" style="119" customWidth="1"/>
    <col min="13328" max="13328" width="17" style="119" customWidth="1"/>
    <col min="13329" max="13329" width="37" style="119" customWidth="1"/>
    <col min="13330" max="13330" width="17.375" style="119" customWidth="1"/>
    <col min="13331" max="13580" width="9" style="119" customWidth="1"/>
    <col min="13581" max="13581" width="29.625" style="119" customWidth="1"/>
    <col min="13582" max="13582" width="12.75" style="119"/>
    <col min="13583" max="13583" width="29.75" style="119" customWidth="1"/>
    <col min="13584" max="13584" width="17" style="119" customWidth="1"/>
    <col min="13585" max="13585" width="37" style="119" customWidth="1"/>
    <col min="13586" max="13586" width="17.375" style="119" customWidth="1"/>
    <col min="13587" max="13836" width="9" style="119" customWidth="1"/>
    <col min="13837" max="13837" width="29.625" style="119" customWidth="1"/>
    <col min="13838" max="13838" width="12.75" style="119"/>
    <col min="13839" max="13839" width="29.75" style="119" customWidth="1"/>
    <col min="13840" max="13840" width="17" style="119" customWidth="1"/>
    <col min="13841" max="13841" width="37" style="119" customWidth="1"/>
    <col min="13842" max="13842" width="17.375" style="119" customWidth="1"/>
    <col min="13843" max="14092" width="9" style="119" customWidth="1"/>
    <col min="14093" max="14093" width="29.625" style="119" customWidth="1"/>
    <col min="14094" max="14094" width="12.75" style="119"/>
    <col min="14095" max="14095" width="29.75" style="119" customWidth="1"/>
    <col min="14096" max="14096" width="17" style="119" customWidth="1"/>
    <col min="14097" max="14097" width="37" style="119" customWidth="1"/>
    <col min="14098" max="14098" width="17.375" style="119" customWidth="1"/>
    <col min="14099" max="14348" width="9" style="119" customWidth="1"/>
    <col min="14349" max="14349" width="29.625" style="119" customWidth="1"/>
    <col min="14350" max="14350" width="12.75" style="119"/>
    <col min="14351" max="14351" width="29.75" style="119" customWidth="1"/>
    <col min="14352" max="14352" width="17" style="119" customWidth="1"/>
    <col min="14353" max="14353" width="37" style="119" customWidth="1"/>
    <col min="14354" max="14354" width="17.375" style="119" customWidth="1"/>
    <col min="14355" max="14604" width="9" style="119" customWidth="1"/>
    <col min="14605" max="14605" width="29.625" style="119" customWidth="1"/>
    <col min="14606" max="14606" width="12.75" style="119"/>
    <col min="14607" max="14607" width="29.75" style="119" customWidth="1"/>
    <col min="14608" max="14608" width="17" style="119" customWidth="1"/>
    <col min="14609" max="14609" width="37" style="119" customWidth="1"/>
    <col min="14610" max="14610" width="17.375" style="119" customWidth="1"/>
    <col min="14611" max="14860" width="9" style="119" customWidth="1"/>
    <col min="14861" max="14861" width="29.625" style="119" customWidth="1"/>
    <col min="14862" max="14862" width="12.75" style="119"/>
    <col min="14863" max="14863" width="29.75" style="119" customWidth="1"/>
    <col min="14864" max="14864" width="17" style="119" customWidth="1"/>
    <col min="14865" max="14865" width="37" style="119" customWidth="1"/>
    <col min="14866" max="14866" width="17.375" style="119" customWidth="1"/>
    <col min="14867" max="15116" width="9" style="119" customWidth="1"/>
    <col min="15117" max="15117" width="29.625" style="119" customWidth="1"/>
    <col min="15118" max="15118" width="12.75" style="119"/>
    <col min="15119" max="15119" width="29.75" style="119" customWidth="1"/>
    <col min="15120" max="15120" width="17" style="119" customWidth="1"/>
    <col min="15121" max="15121" width="37" style="119" customWidth="1"/>
    <col min="15122" max="15122" width="17.375" style="119" customWidth="1"/>
    <col min="15123" max="15372" width="9" style="119" customWidth="1"/>
    <col min="15373" max="15373" width="29.625" style="119" customWidth="1"/>
    <col min="15374" max="15374" width="12.75" style="119"/>
    <col min="15375" max="15375" width="29.75" style="119" customWidth="1"/>
    <col min="15376" max="15376" width="17" style="119" customWidth="1"/>
    <col min="15377" max="15377" width="37" style="119" customWidth="1"/>
    <col min="15378" max="15378" width="17.375" style="119" customWidth="1"/>
    <col min="15379" max="15628" width="9" style="119" customWidth="1"/>
    <col min="15629" max="15629" width="29.625" style="119" customWidth="1"/>
    <col min="15630" max="15630" width="12.75" style="119"/>
    <col min="15631" max="15631" width="29.75" style="119" customWidth="1"/>
    <col min="15632" max="15632" width="17" style="119" customWidth="1"/>
    <col min="15633" max="15633" width="37" style="119" customWidth="1"/>
    <col min="15634" max="15634" width="17.375" style="119" customWidth="1"/>
    <col min="15635" max="15884" width="9" style="119" customWidth="1"/>
    <col min="15885" max="15885" width="29.625" style="119" customWidth="1"/>
    <col min="15886" max="15886" width="12.75" style="119"/>
    <col min="15887" max="15887" width="29.75" style="119" customWidth="1"/>
    <col min="15888" max="15888" width="17" style="119" customWidth="1"/>
    <col min="15889" max="15889" width="37" style="119" customWidth="1"/>
    <col min="15890" max="15890" width="17.375" style="119" customWidth="1"/>
    <col min="15891" max="16140" width="9" style="119" customWidth="1"/>
    <col min="16141" max="16141" width="29.625" style="119" customWidth="1"/>
    <col min="16142" max="16142" width="12.75" style="119"/>
    <col min="16143" max="16143" width="29.75" style="119" customWidth="1"/>
    <col min="16144" max="16144" width="17" style="119" customWidth="1"/>
    <col min="16145" max="16145" width="37" style="119" customWidth="1"/>
    <col min="16146" max="16146" width="17.375" style="119" customWidth="1"/>
    <col min="16147" max="16384" width="9" style="119" customWidth="1"/>
  </cols>
  <sheetData>
    <row r="1" spans="1:25" ht="18.75" customHeight="1">
      <c r="A1" s="412" t="s">
        <v>912</v>
      </c>
      <c r="B1" s="412"/>
      <c r="C1" s="412"/>
      <c r="D1" s="412"/>
      <c r="E1" s="412"/>
      <c r="F1" s="412"/>
      <c r="G1" s="412"/>
      <c r="H1" s="412"/>
      <c r="I1" s="412"/>
      <c r="J1" s="412"/>
      <c r="K1" s="412"/>
      <c r="L1" s="412"/>
      <c r="M1" s="58"/>
      <c r="N1" s="58"/>
      <c r="O1" s="58"/>
      <c r="P1" s="58"/>
      <c r="Q1" s="58"/>
      <c r="R1" s="58"/>
      <c r="S1" s="59"/>
      <c r="T1" s="60"/>
      <c r="U1" s="60"/>
    </row>
    <row r="2" spans="1:25" ht="27.6" customHeight="1">
      <c r="A2" s="413" t="s">
        <v>443</v>
      </c>
      <c r="B2" s="413"/>
      <c r="C2" s="413"/>
      <c r="D2" s="413"/>
      <c r="E2" s="413"/>
      <c r="F2" s="413"/>
      <c r="G2" s="413"/>
      <c r="H2" s="413"/>
      <c r="I2" s="413"/>
      <c r="J2" s="413"/>
      <c r="K2" s="413"/>
      <c r="L2" s="413"/>
      <c r="M2" s="413"/>
      <c r="N2" s="413"/>
      <c r="O2" s="413"/>
      <c r="P2" s="413"/>
      <c r="Q2" s="413"/>
      <c r="R2" s="413"/>
      <c r="S2" s="413"/>
      <c r="T2" s="413"/>
      <c r="U2" s="413"/>
      <c r="V2" s="413"/>
    </row>
    <row r="3" spans="1:25" ht="23.25" customHeight="1">
      <c r="A3" s="120"/>
      <c r="B3" s="121"/>
      <c r="C3" s="121"/>
      <c r="D3" s="121"/>
      <c r="E3" s="121"/>
      <c r="F3" s="121"/>
      <c r="G3" s="121"/>
      <c r="H3" s="120"/>
      <c r="I3" s="122"/>
      <c r="J3" s="122"/>
      <c r="K3" s="123"/>
      <c r="L3" s="120"/>
      <c r="M3" s="420" t="s">
        <v>413</v>
      </c>
      <c r="N3" s="420"/>
      <c r="O3" s="420"/>
      <c r="P3" s="420"/>
      <c r="Q3" s="420"/>
      <c r="R3" s="420"/>
      <c r="S3" s="420"/>
      <c r="T3" s="420"/>
      <c r="U3" s="420"/>
      <c r="V3" s="420"/>
    </row>
    <row r="4" spans="1:25" s="125" customFormat="1" ht="75">
      <c r="A4" s="5" t="s">
        <v>414</v>
      </c>
      <c r="B4" s="6" t="s">
        <v>1025</v>
      </c>
      <c r="C4" s="6" t="s">
        <v>415</v>
      </c>
      <c r="D4" s="6" t="s">
        <v>416</v>
      </c>
      <c r="E4" s="6" t="s">
        <v>1023</v>
      </c>
      <c r="F4" s="6" t="s">
        <v>1010</v>
      </c>
      <c r="G4" s="6" t="s">
        <v>124</v>
      </c>
      <c r="H4" s="7" t="s">
        <v>5</v>
      </c>
      <c r="I4" s="8" t="s">
        <v>352</v>
      </c>
      <c r="J4" s="345" t="s">
        <v>1005</v>
      </c>
      <c r="K4" s="297" t="s">
        <v>1006</v>
      </c>
      <c r="L4" s="124" t="s">
        <v>417</v>
      </c>
      <c r="M4" s="6" t="s">
        <v>1025</v>
      </c>
      <c r="N4" s="6" t="s">
        <v>415</v>
      </c>
      <c r="O4" s="6" t="s">
        <v>416</v>
      </c>
      <c r="P4" s="6" t="s">
        <v>1023</v>
      </c>
      <c r="Q4" s="6" t="s">
        <v>1010</v>
      </c>
      <c r="R4" s="6" t="s">
        <v>124</v>
      </c>
      <c r="S4" s="7" t="s">
        <v>5</v>
      </c>
      <c r="T4" s="8" t="s">
        <v>352</v>
      </c>
      <c r="U4" s="345" t="s">
        <v>1005</v>
      </c>
      <c r="V4" s="297" t="s">
        <v>1006</v>
      </c>
    </row>
    <row r="5" spans="1:25" s="125" customFormat="1" ht="24" customHeight="1">
      <c r="A5" s="5" t="s">
        <v>418</v>
      </c>
      <c r="B5" s="126">
        <f>B6+B19</f>
        <v>500</v>
      </c>
      <c r="C5" s="126">
        <f>C6+C19</f>
        <v>42334</v>
      </c>
      <c r="D5" s="126">
        <f t="shared" ref="D5:E5" si="0">D6+D19</f>
        <v>42334</v>
      </c>
      <c r="E5" s="126">
        <f t="shared" si="0"/>
        <v>42334</v>
      </c>
      <c r="F5" s="126">
        <f>F6+F19</f>
        <v>42334</v>
      </c>
      <c r="G5" s="126">
        <f>G6+G19</f>
        <v>42334</v>
      </c>
      <c r="H5" s="127" t="s">
        <v>419</v>
      </c>
      <c r="I5" s="128"/>
      <c r="J5" s="128"/>
      <c r="K5" s="129"/>
      <c r="L5" s="124" t="s">
        <v>418</v>
      </c>
      <c r="M5" s="126">
        <f>M6+M19</f>
        <v>500</v>
      </c>
      <c r="N5" s="126">
        <f>N6+N19</f>
        <v>42334</v>
      </c>
      <c r="O5" s="126">
        <f>N5-M5</f>
        <v>41834</v>
      </c>
      <c r="P5" s="126">
        <f>P6+P19</f>
        <v>42334</v>
      </c>
      <c r="Q5" s="126">
        <f>Q6+Q19</f>
        <v>42334</v>
      </c>
      <c r="R5" s="126">
        <f>R6+R19</f>
        <v>42334</v>
      </c>
      <c r="S5" s="130" t="s">
        <v>419</v>
      </c>
      <c r="T5" s="128"/>
      <c r="U5" s="128"/>
      <c r="V5" s="131"/>
    </row>
    <row r="6" spans="1:25" s="125" customFormat="1" ht="24" customHeight="1">
      <c r="A6" s="132" t="s">
        <v>420</v>
      </c>
      <c r="B6" s="126">
        <f>SUM(B7:B9)</f>
        <v>500</v>
      </c>
      <c r="C6" s="126">
        <f>SUM(C7:C10)</f>
        <v>42334</v>
      </c>
      <c r="D6" s="126">
        <f t="shared" ref="D6" si="1">SUM(D7:D10)</f>
        <v>42334</v>
      </c>
      <c r="E6" s="126">
        <f>SUM(E7:E10)</f>
        <v>42334</v>
      </c>
      <c r="F6" s="126">
        <f>SUM(F7:F10)</f>
        <v>42334</v>
      </c>
      <c r="G6" s="126">
        <f>SUM(G7:G10)</f>
        <v>42334</v>
      </c>
      <c r="H6" s="127">
        <v>1</v>
      </c>
      <c r="I6" s="128">
        <v>9653</v>
      </c>
      <c r="J6" s="293">
        <f>+G6/E6</f>
        <v>1</v>
      </c>
      <c r="K6" s="293">
        <f>G6/I6-1</f>
        <v>3.3855796125556825</v>
      </c>
      <c r="L6" s="133" t="s">
        <v>421</v>
      </c>
      <c r="M6" s="126">
        <f>SUM(M7,M12,M15,M17)</f>
        <v>400</v>
      </c>
      <c r="N6" s="126">
        <v>400</v>
      </c>
      <c r="O6" s="126">
        <f t="shared" ref="O6:O20" si="2">N6-M6</f>
        <v>0</v>
      </c>
      <c r="P6" s="126">
        <v>400</v>
      </c>
      <c r="Q6" s="126">
        <v>400</v>
      </c>
      <c r="R6" s="126">
        <v>400</v>
      </c>
      <c r="S6" s="130">
        <v>1</v>
      </c>
      <c r="T6" s="128">
        <v>243</v>
      </c>
      <c r="U6" s="293">
        <f>+R6/P6</f>
        <v>1</v>
      </c>
      <c r="V6" s="293">
        <f>R6/T6-1</f>
        <v>0.64609053497942392</v>
      </c>
    </row>
    <row r="7" spans="1:25" s="125" customFormat="1" ht="22.5" customHeight="1">
      <c r="A7" s="134" t="s">
        <v>422</v>
      </c>
      <c r="B7" s="81">
        <v>500</v>
      </c>
      <c r="C7" s="81">
        <f>31628+500</f>
        <v>32128</v>
      </c>
      <c r="D7" s="81">
        <v>32128</v>
      </c>
      <c r="E7" s="81">
        <f>31628+500</f>
        <v>32128</v>
      </c>
      <c r="F7" s="81">
        <f>31628+500</f>
        <v>32128</v>
      </c>
      <c r="G7" s="81">
        <v>32128</v>
      </c>
      <c r="H7" s="127">
        <v>1</v>
      </c>
      <c r="I7" s="128">
        <v>9653</v>
      </c>
      <c r="J7" s="293">
        <f t="shared" ref="J7:J10" si="3">+G7/E7</f>
        <v>1</v>
      </c>
      <c r="K7" s="293">
        <f t="shared" ref="K7" si="4">G7/I7-1</f>
        <v>2.3282917227804827</v>
      </c>
      <c r="L7" s="135" t="s">
        <v>423</v>
      </c>
      <c r="M7" s="136">
        <f>SUM(M8:M11)</f>
        <v>0</v>
      </c>
      <c r="N7" s="136"/>
      <c r="O7" s="81">
        <f t="shared" si="2"/>
        <v>0</v>
      </c>
      <c r="P7" s="136"/>
      <c r="Q7" s="136"/>
      <c r="R7" s="81"/>
      <c r="S7" s="130"/>
      <c r="T7" s="128">
        <v>243</v>
      </c>
      <c r="U7" s="128"/>
      <c r="V7" s="293" t="s">
        <v>985</v>
      </c>
      <c r="Y7" s="137"/>
    </row>
    <row r="8" spans="1:25" s="125" customFormat="1" ht="22.5" customHeight="1">
      <c r="A8" s="134" t="s">
        <v>424</v>
      </c>
      <c r="B8" s="81"/>
      <c r="C8" s="81"/>
      <c r="D8" s="81">
        <f t="shared" ref="D8:D10" si="5">C8-B8</f>
        <v>0</v>
      </c>
      <c r="E8" s="81"/>
      <c r="F8" s="81"/>
      <c r="G8" s="81"/>
      <c r="H8" s="127"/>
      <c r="I8" s="128"/>
      <c r="J8" s="293" t="s">
        <v>1007</v>
      </c>
      <c r="K8" s="130"/>
      <c r="L8" s="135" t="s">
        <v>425</v>
      </c>
      <c r="M8" s="81"/>
      <c r="N8" s="81"/>
      <c r="O8" s="81">
        <f t="shared" si="2"/>
        <v>0</v>
      </c>
      <c r="P8" s="81"/>
      <c r="Q8" s="81"/>
      <c r="R8" s="81"/>
      <c r="S8" s="130"/>
      <c r="T8" s="128"/>
      <c r="U8" s="128"/>
      <c r="V8" s="293"/>
      <c r="Y8" s="137"/>
    </row>
    <row r="9" spans="1:25" s="125" customFormat="1" ht="22.5" customHeight="1">
      <c r="A9" s="134" t="s">
        <v>426</v>
      </c>
      <c r="B9" s="136"/>
      <c r="C9" s="136"/>
      <c r="D9" s="136">
        <f t="shared" si="5"/>
        <v>0</v>
      </c>
      <c r="E9" s="136"/>
      <c r="F9" s="136"/>
      <c r="G9" s="136"/>
      <c r="H9" s="127"/>
      <c r="I9" s="128"/>
      <c r="J9" s="293" t="s">
        <v>1007</v>
      </c>
      <c r="K9" s="130"/>
      <c r="L9" s="135" t="s">
        <v>427</v>
      </c>
      <c r="M9" s="136"/>
      <c r="N9" s="136"/>
      <c r="O9" s="136">
        <f t="shared" si="2"/>
        <v>0</v>
      </c>
      <c r="P9" s="136"/>
      <c r="Q9" s="136"/>
      <c r="R9" s="136"/>
      <c r="S9" s="130"/>
      <c r="T9" s="128"/>
      <c r="U9" s="128"/>
      <c r="V9" s="293"/>
      <c r="Y9" s="137"/>
    </row>
    <row r="10" spans="1:25" s="125" customFormat="1" ht="22.5" customHeight="1">
      <c r="A10" s="134" t="s">
        <v>428</v>
      </c>
      <c r="B10" s="138"/>
      <c r="C10" s="81">
        <v>10206</v>
      </c>
      <c r="D10" s="81">
        <f t="shared" si="5"/>
        <v>10206</v>
      </c>
      <c r="E10" s="81">
        <v>10206</v>
      </c>
      <c r="F10" s="81">
        <v>10206</v>
      </c>
      <c r="G10" s="81">
        <v>10206</v>
      </c>
      <c r="H10" s="127">
        <f>G10/C10</f>
        <v>1</v>
      </c>
      <c r="I10" s="128"/>
      <c r="J10" s="293">
        <f t="shared" si="3"/>
        <v>1</v>
      </c>
      <c r="K10" s="130"/>
      <c r="L10" s="135" t="s">
        <v>429</v>
      </c>
      <c r="M10" s="136"/>
      <c r="N10" s="136"/>
      <c r="O10" s="138">
        <f t="shared" si="2"/>
        <v>0</v>
      </c>
      <c r="P10" s="136"/>
      <c r="Q10" s="136"/>
      <c r="R10" s="138"/>
      <c r="S10" s="130"/>
      <c r="T10" s="128"/>
      <c r="U10" s="128"/>
      <c r="V10" s="293"/>
      <c r="Y10" s="137"/>
    </row>
    <row r="11" spans="1:25" s="125" customFormat="1" ht="22.5" customHeight="1">
      <c r="A11" s="135"/>
      <c r="B11" s="139"/>
      <c r="C11" s="139"/>
      <c r="D11" s="139"/>
      <c r="E11" s="139"/>
      <c r="F11" s="139"/>
      <c r="G11" s="139"/>
      <c r="H11" s="140"/>
      <c r="I11" s="141"/>
      <c r="J11" s="141"/>
      <c r="K11" s="142"/>
      <c r="L11" s="135" t="s">
        <v>430</v>
      </c>
      <c r="M11" s="81"/>
      <c r="N11" s="81"/>
      <c r="O11" s="139">
        <f t="shared" si="2"/>
        <v>0</v>
      </c>
      <c r="P11" s="81"/>
      <c r="Q11" s="81"/>
      <c r="R11" s="139"/>
      <c r="S11" s="130"/>
      <c r="T11" s="128"/>
      <c r="U11" s="128"/>
      <c r="V11" s="293"/>
      <c r="Y11" s="137"/>
    </row>
    <row r="12" spans="1:25" s="125" customFormat="1" ht="22.5" customHeight="1">
      <c r="A12" s="143"/>
      <c r="B12" s="139"/>
      <c r="C12" s="139"/>
      <c r="D12" s="139"/>
      <c r="E12" s="139"/>
      <c r="F12" s="139"/>
      <c r="G12" s="139"/>
      <c r="H12" s="140"/>
      <c r="I12" s="141"/>
      <c r="J12" s="141"/>
      <c r="K12" s="142"/>
      <c r="L12" s="135" t="s">
        <v>431</v>
      </c>
      <c r="M12" s="136">
        <f>SUM(M13:M14)</f>
        <v>0</v>
      </c>
      <c r="N12" s="136"/>
      <c r="O12" s="139">
        <f t="shared" si="2"/>
        <v>0</v>
      </c>
      <c r="P12" s="136"/>
      <c r="Q12" s="136"/>
      <c r="R12" s="139"/>
      <c r="S12" s="130"/>
      <c r="T12" s="128">
        <v>243</v>
      </c>
      <c r="U12" s="128"/>
      <c r="V12" s="293" t="s">
        <v>985</v>
      </c>
      <c r="Y12" s="137"/>
    </row>
    <row r="13" spans="1:25" s="125" customFormat="1" ht="22.5" customHeight="1">
      <c r="A13" s="143"/>
      <c r="B13" s="139"/>
      <c r="C13" s="139"/>
      <c r="D13" s="139"/>
      <c r="E13" s="139"/>
      <c r="F13" s="139"/>
      <c r="G13" s="139"/>
      <c r="H13" s="140"/>
      <c r="I13" s="141"/>
      <c r="J13" s="141"/>
      <c r="K13" s="142"/>
      <c r="L13" s="144" t="s">
        <v>432</v>
      </c>
      <c r="M13" s="81"/>
      <c r="N13" s="81"/>
      <c r="O13" s="139">
        <f t="shared" si="2"/>
        <v>0</v>
      </c>
      <c r="P13" s="81"/>
      <c r="Q13" s="81"/>
      <c r="R13" s="139"/>
      <c r="S13" s="130"/>
      <c r="T13" s="128"/>
      <c r="U13" s="128"/>
      <c r="V13" s="135"/>
      <c r="Y13" s="137"/>
    </row>
    <row r="14" spans="1:25" s="125" customFormat="1" ht="22.5" customHeight="1">
      <c r="A14" s="145"/>
      <c r="B14" s="139"/>
      <c r="C14" s="139"/>
      <c r="D14" s="139"/>
      <c r="E14" s="139"/>
      <c r="F14" s="139"/>
      <c r="G14" s="139"/>
      <c r="H14" s="140"/>
      <c r="I14" s="141"/>
      <c r="J14" s="141"/>
      <c r="K14" s="142"/>
      <c r="L14" s="135" t="s">
        <v>433</v>
      </c>
      <c r="M14" s="81"/>
      <c r="N14" s="81"/>
      <c r="O14" s="139">
        <f t="shared" si="2"/>
        <v>0</v>
      </c>
      <c r="P14" s="81"/>
      <c r="Q14" s="81"/>
      <c r="R14" s="139"/>
      <c r="S14" s="130"/>
      <c r="T14" s="128"/>
      <c r="U14" s="128"/>
      <c r="V14" s="135"/>
      <c r="Y14" s="137"/>
    </row>
    <row r="15" spans="1:25" s="125" customFormat="1" ht="22.5" customHeight="1">
      <c r="A15" s="145"/>
      <c r="B15" s="139"/>
      <c r="C15" s="139"/>
      <c r="D15" s="139"/>
      <c r="E15" s="139"/>
      <c r="F15" s="139"/>
      <c r="G15" s="139"/>
      <c r="H15" s="140"/>
      <c r="I15" s="141"/>
      <c r="J15" s="141"/>
      <c r="K15" s="142"/>
      <c r="L15" s="135" t="s">
        <v>434</v>
      </c>
      <c r="M15" s="136">
        <f>M16</f>
        <v>0</v>
      </c>
      <c r="N15" s="136"/>
      <c r="O15" s="139">
        <f t="shared" si="2"/>
        <v>0</v>
      </c>
      <c r="P15" s="136"/>
      <c r="Q15" s="136"/>
      <c r="R15" s="139"/>
      <c r="S15" s="130"/>
      <c r="T15" s="128"/>
      <c r="U15" s="128"/>
      <c r="V15" s="131"/>
      <c r="Y15" s="137"/>
    </row>
    <row r="16" spans="1:25" s="125" customFormat="1" ht="22.5" customHeight="1">
      <c r="A16" s="145"/>
      <c r="B16" s="139"/>
      <c r="C16" s="139"/>
      <c r="D16" s="139"/>
      <c r="E16" s="139"/>
      <c r="F16" s="139"/>
      <c r="G16" s="139"/>
      <c r="H16" s="140"/>
      <c r="I16" s="141"/>
      <c r="J16" s="141"/>
      <c r="K16" s="142"/>
      <c r="L16" s="135" t="s">
        <v>435</v>
      </c>
      <c r="M16" s="136"/>
      <c r="N16" s="136"/>
      <c r="O16" s="139">
        <f t="shared" si="2"/>
        <v>0</v>
      </c>
      <c r="P16" s="136"/>
      <c r="Q16" s="136"/>
      <c r="R16" s="139"/>
      <c r="S16" s="130"/>
      <c r="T16" s="128"/>
      <c r="U16" s="128"/>
      <c r="V16" s="131"/>
      <c r="Y16" s="137"/>
    </row>
    <row r="17" spans="1:25" s="125" customFormat="1" ht="22.5" customHeight="1">
      <c r="A17" s="145"/>
      <c r="B17" s="139"/>
      <c r="C17" s="139"/>
      <c r="D17" s="139"/>
      <c r="E17" s="139"/>
      <c r="F17" s="139"/>
      <c r="G17" s="139"/>
      <c r="H17" s="140"/>
      <c r="I17" s="141"/>
      <c r="J17" s="141"/>
      <c r="K17" s="142"/>
      <c r="L17" s="135" t="s">
        <v>436</v>
      </c>
      <c r="M17" s="136">
        <f>M18</f>
        <v>400</v>
      </c>
      <c r="N17" s="136">
        <v>400</v>
      </c>
      <c r="O17" s="139">
        <f t="shared" si="2"/>
        <v>0</v>
      </c>
      <c r="P17" s="136">
        <v>400</v>
      </c>
      <c r="Q17" s="136">
        <v>400</v>
      </c>
      <c r="R17" s="139">
        <v>400</v>
      </c>
      <c r="S17" s="130"/>
      <c r="T17" s="128"/>
      <c r="U17" s="293">
        <f t="shared" ref="U17:U18" si="6">+R17/P17</f>
        <v>1</v>
      </c>
      <c r="V17" s="293" t="s">
        <v>986</v>
      </c>
      <c r="Y17" s="137"/>
    </row>
    <row r="18" spans="1:25" s="125" customFormat="1" ht="22.5" customHeight="1">
      <c r="A18" s="146"/>
      <c r="B18" s="147"/>
      <c r="C18" s="147"/>
      <c r="D18" s="147"/>
      <c r="E18" s="379"/>
      <c r="F18" s="147"/>
      <c r="G18" s="147"/>
      <c r="H18" s="148"/>
      <c r="I18" s="149"/>
      <c r="J18" s="380"/>
      <c r="K18" s="150"/>
      <c r="L18" s="135" t="s">
        <v>437</v>
      </c>
      <c r="M18" s="81">
        <v>400</v>
      </c>
      <c r="N18" s="81">
        <v>400</v>
      </c>
      <c r="O18" s="147">
        <f t="shared" si="2"/>
        <v>0</v>
      </c>
      <c r="P18" s="81">
        <v>400</v>
      </c>
      <c r="Q18" s="81">
        <v>400</v>
      </c>
      <c r="R18" s="147">
        <v>400</v>
      </c>
      <c r="S18" s="130"/>
      <c r="T18" s="128"/>
      <c r="U18" s="293">
        <f t="shared" si="6"/>
        <v>1</v>
      </c>
      <c r="V18" s="293" t="s">
        <v>986</v>
      </c>
      <c r="Y18" s="137"/>
    </row>
    <row r="19" spans="1:25" s="125" customFormat="1" ht="22.5" customHeight="1">
      <c r="A19" s="132" t="s">
        <v>438</v>
      </c>
      <c r="B19" s="126">
        <f>SUM(B20:B21)</f>
        <v>0</v>
      </c>
      <c r="C19" s="126"/>
      <c r="D19" s="126"/>
      <c r="E19" s="126"/>
      <c r="F19" s="126"/>
      <c r="G19" s="126"/>
      <c r="H19" s="151"/>
      <c r="I19" s="128"/>
      <c r="J19" s="128"/>
      <c r="K19" s="21"/>
      <c r="L19" s="132" t="s">
        <v>439</v>
      </c>
      <c r="M19" s="126">
        <f>SUM(M20:M22)</f>
        <v>100</v>
      </c>
      <c r="N19" s="126">
        <f>N20</f>
        <v>41934</v>
      </c>
      <c r="O19" s="126">
        <f t="shared" si="2"/>
        <v>41834</v>
      </c>
      <c r="P19" s="126">
        <f>P20</f>
        <v>41934</v>
      </c>
      <c r="Q19" s="126">
        <f>Q20</f>
        <v>41934</v>
      </c>
      <c r="R19" s="126">
        <v>41934</v>
      </c>
      <c r="S19" s="130">
        <f>R19/N19</f>
        <v>1</v>
      </c>
      <c r="T19" s="128"/>
      <c r="U19" s="128"/>
      <c r="V19" s="85"/>
    </row>
    <row r="20" spans="1:25" s="125" customFormat="1" ht="22.5" customHeight="1">
      <c r="A20" s="83" t="s">
        <v>109</v>
      </c>
      <c r="B20" s="136"/>
      <c r="C20" s="136"/>
      <c r="D20" s="136"/>
      <c r="E20" s="136"/>
      <c r="F20" s="136"/>
      <c r="G20" s="136"/>
      <c r="H20" s="152"/>
      <c r="I20" s="153"/>
      <c r="J20" s="153"/>
      <c r="K20" s="154"/>
      <c r="L20" s="83" t="s">
        <v>440</v>
      </c>
      <c r="M20" s="136">
        <v>100</v>
      </c>
      <c r="N20" s="136">
        <v>41934</v>
      </c>
      <c r="O20" s="136">
        <f t="shared" si="2"/>
        <v>41834</v>
      </c>
      <c r="P20" s="136">
        <v>41934</v>
      </c>
      <c r="Q20" s="136">
        <v>41934</v>
      </c>
      <c r="R20" s="136">
        <v>41934</v>
      </c>
      <c r="S20" s="130">
        <f>R20/N20</f>
        <v>1</v>
      </c>
      <c r="T20" s="128"/>
      <c r="U20" s="128"/>
      <c r="V20" s="131"/>
    </row>
    <row r="21" spans="1:25" s="125" customFormat="1" ht="22.5" customHeight="1">
      <c r="A21" s="83" t="s">
        <v>441</v>
      </c>
      <c r="B21" s="136"/>
      <c r="C21" s="136"/>
      <c r="D21" s="136"/>
      <c r="E21" s="136"/>
      <c r="F21" s="136"/>
      <c r="G21" s="136"/>
      <c r="H21" s="152"/>
      <c r="I21" s="153"/>
      <c r="J21" s="153"/>
      <c r="K21" s="154"/>
      <c r="L21" s="83" t="s">
        <v>991</v>
      </c>
      <c r="M21" s="136"/>
      <c r="N21" s="136"/>
      <c r="O21" s="136"/>
      <c r="P21" s="136"/>
      <c r="Q21" s="136"/>
      <c r="R21" s="136"/>
      <c r="S21" s="152"/>
      <c r="T21" s="153"/>
      <c r="U21" s="153"/>
      <c r="V21" s="131"/>
    </row>
    <row r="22" spans="1:25" s="125" customFormat="1" ht="20.100000000000001" customHeight="1">
      <c r="A22" s="155"/>
      <c r="B22" s="156"/>
      <c r="C22" s="156"/>
      <c r="D22" s="156"/>
      <c r="E22" s="156"/>
      <c r="F22" s="156"/>
      <c r="G22" s="156"/>
      <c r="H22" s="157"/>
      <c r="I22" s="158"/>
      <c r="J22" s="158"/>
      <c r="K22" s="154"/>
      <c r="L22" s="83" t="s">
        <v>442</v>
      </c>
      <c r="M22" s="136"/>
      <c r="N22" s="136"/>
      <c r="O22" s="136"/>
      <c r="P22" s="136"/>
      <c r="Q22" s="136"/>
      <c r="R22" s="136"/>
      <c r="S22" s="152"/>
      <c r="T22" s="153"/>
      <c r="U22" s="153"/>
      <c r="V22" s="131"/>
    </row>
    <row r="23" spans="1:25" ht="44.25" customHeight="1">
      <c r="A23" s="421"/>
      <c r="B23" s="421"/>
      <c r="C23" s="421"/>
      <c r="D23" s="421"/>
      <c r="E23" s="421"/>
      <c r="F23" s="421"/>
      <c r="G23" s="421"/>
      <c r="H23" s="421"/>
      <c r="I23" s="421"/>
      <c r="J23" s="421"/>
      <c r="K23" s="421"/>
      <c r="L23" s="421"/>
      <c r="M23" s="421"/>
      <c r="N23" s="421"/>
      <c r="O23" s="421"/>
      <c r="P23" s="421"/>
      <c r="Q23" s="421"/>
      <c r="R23" s="421"/>
      <c r="S23" s="421"/>
      <c r="T23" s="421"/>
      <c r="U23" s="421"/>
      <c r="V23" s="421"/>
    </row>
    <row r="24" spans="1:25" ht="20.100000000000001" customHeight="1"/>
    <row r="25" spans="1:25" ht="20.100000000000001" customHeight="1"/>
    <row r="26" spans="1:25" ht="20.100000000000001" customHeight="1"/>
    <row r="27" spans="1:25" ht="20.100000000000001" customHeight="1"/>
  </sheetData>
  <mergeCells count="4">
    <mergeCell ref="A1:L1"/>
    <mergeCell ref="A2:V2"/>
    <mergeCell ref="M3:V3"/>
    <mergeCell ref="A23:V23"/>
  </mergeCells>
  <phoneticPr fontId="4" type="noConversion"/>
  <printOptions horizontalCentered="1" verticalCentered="1"/>
  <pageMargins left="0.59055118110236227" right="0.59055118110236227" top="0.59055118110236227" bottom="0.59055118110236227" header="0.31496062992125984" footer="0.23622047244094491"/>
  <pageSetup paperSize="9" scale="70" fitToHeight="0"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E19"/>
  <sheetViews>
    <sheetView workbookViewId="0">
      <selection activeCell="A2" sqref="A2:D2"/>
    </sheetView>
  </sheetViews>
  <sheetFormatPr defaultColWidth="9" defaultRowHeight="14.25"/>
  <cols>
    <col min="1" max="1" width="37.5" style="116" customWidth="1"/>
    <col min="2" max="2" width="23" style="118" customWidth="1"/>
    <col min="3" max="3" width="40.125" style="114" customWidth="1"/>
    <col min="4" max="4" width="25.25" style="115" customWidth="1"/>
    <col min="5" max="5" width="13" style="104" customWidth="1"/>
    <col min="6" max="16384" width="9" style="104"/>
  </cols>
  <sheetData>
    <row r="1" spans="1:5" ht="25.5" customHeight="1">
      <c r="A1" s="389" t="s">
        <v>913</v>
      </c>
      <c r="B1" s="389"/>
      <c r="C1" s="389"/>
      <c r="D1" s="389"/>
    </row>
    <row r="2" spans="1:5" ht="29.25" customHeight="1">
      <c r="A2" s="390" t="s">
        <v>987</v>
      </c>
      <c r="B2" s="390"/>
      <c r="C2" s="390"/>
      <c r="D2" s="390"/>
    </row>
    <row r="3" spans="1:5" ht="20.100000000000001" customHeight="1">
      <c r="A3" s="414"/>
      <c r="B3" s="414"/>
      <c r="C3" s="414"/>
      <c r="D3" s="105" t="s">
        <v>0</v>
      </c>
    </row>
    <row r="4" spans="1:5" ht="36" customHeight="1">
      <c r="A4" s="106" t="s">
        <v>407</v>
      </c>
      <c r="B4" s="107" t="s">
        <v>124</v>
      </c>
      <c r="C4" s="106" t="s">
        <v>126</v>
      </c>
      <c r="D4" s="107" t="s">
        <v>124</v>
      </c>
    </row>
    <row r="5" spans="1:5" ht="36" customHeight="1">
      <c r="A5" s="106" t="s">
        <v>283</v>
      </c>
      <c r="B5" s="108">
        <v>0</v>
      </c>
      <c r="C5" s="106" t="s">
        <v>283</v>
      </c>
      <c r="D5" s="109">
        <v>41934</v>
      </c>
    </row>
    <row r="6" spans="1:5" ht="24" customHeight="1">
      <c r="A6" s="83" t="s">
        <v>109</v>
      </c>
      <c r="B6" s="219">
        <f>SUM(B7:B11)</f>
        <v>0</v>
      </c>
      <c r="C6" s="83" t="s">
        <v>440</v>
      </c>
      <c r="D6" s="136">
        <v>41934</v>
      </c>
      <c r="E6" s="110"/>
    </row>
    <row r="7" spans="1:5" ht="24" customHeight="1">
      <c r="A7" s="83" t="s">
        <v>441</v>
      </c>
      <c r="B7" s="219">
        <v>0</v>
      </c>
      <c r="C7" s="83" t="s">
        <v>991</v>
      </c>
      <c r="D7" s="220" t="s">
        <v>990</v>
      </c>
      <c r="E7" s="110"/>
    </row>
    <row r="8" spans="1:5" ht="24" customHeight="1">
      <c r="A8" s="220"/>
      <c r="B8" s="219" t="s">
        <v>988</v>
      </c>
      <c r="C8" s="83" t="s">
        <v>442</v>
      </c>
      <c r="D8" s="220" t="s">
        <v>990</v>
      </c>
    </row>
    <row r="9" spans="1:5" ht="24" customHeight="1">
      <c r="A9" s="220"/>
      <c r="B9" s="219" t="s">
        <v>988</v>
      </c>
      <c r="C9" s="220" t="s">
        <v>990</v>
      </c>
      <c r="D9" s="220" t="s">
        <v>990</v>
      </c>
    </row>
    <row r="10" spans="1:5" ht="24" customHeight="1">
      <c r="A10" s="220"/>
      <c r="B10" s="219" t="s">
        <v>988</v>
      </c>
      <c r="C10" s="220" t="s">
        <v>990</v>
      </c>
      <c r="D10" s="220" t="s">
        <v>990</v>
      </c>
    </row>
    <row r="11" spans="1:5" ht="24" customHeight="1">
      <c r="A11" s="220"/>
      <c r="B11" s="219" t="s">
        <v>988</v>
      </c>
      <c r="C11" s="111"/>
      <c r="D11" s="81"/>
    </row>
    <row r="12" spans="1:5" ht="24" customHeight="1">
      <c r="A12" s="220"/>
      <c r="B12" s="219" t="s">
        <v>988</v>
      </c>
      <c r="C12" s="111"/>
      <c r="D12" s="81"/>
    </row>
    <row r="13" spans="1:5" ht="24" customHeight="1">
      <c r="A13" s="220"/>
      <c r="B13" s="219" t="s">
        <v>988</v>
      </c>
      <c r="C13" s="111"/>
      <c r="D13" s="81"/>
    </row>
    <row r="14" spans="1:5" ht="24" customHeight="1">
      <c r="A14" s="217" t="s">
        <v>989</v>
      </c>
      <c r="B14" s="219" t="s">
        <v>988</v>
      </c>
      <c r="C14" s="111"/>
      <c r="D14" s="81"/>
    </row>
    <row r="15" spans="1:5" ht="24" customHeight="1">
      <c r="A15" s="217" t="s">
        <v>989</v>
      </c>
      <c r="B15" s="219" t="s">
        <v>988</v>
      </c>
      <c r="C15" s="111"/>
      <c r="D15" s="81"/>
    </row>
    <row r="16" spans="1:5" ht="24" customHeight="1">
      <c r="A16" s="217" t="s">
        <v>988</v>
      </c>
      <c r="B16" s="219" t="s">
        <v>988</v>
      </c>
      <c r="C16" s="111"/>
      <c r="D16" s="81"/>
    </row>
    <row r="17" spans="1:4" ht="24" customHeight="1">
      <c r="A17" s="221" t="s">
        <v>989</v>
      </c>
      <c r="B17" s="219" t="s">
        <v>988</v>
      </c>
      <c r="C17" s="40"/>
      <c r="D17" s="87"/>
    </row>
    <row r="18" spans="1:4" ht="35.1" customHeight="1">
      <c r="A18" s="113"/>
      <c r="B18" s="113"/>
    </row>
    <row r="19" spans="1:4" ht="20.100000000000001" customHeight="1">
      <c r="B19" s="117"/>
    </row>
  </sheetData>
  <mergeCells count="4">
    <mergeCell ref="A1:B1"/>
    <mergeCell ref="C1:D1"/>
    <mergeCell ref="A2:D2"/>
    <mergeCell ref="A3:C3"/>
  </mergeCells>
  <phoneticPr fontId="4" type="noConversion"/>
  <printOptions horizontalCentered="1"/>
  <pageMargins left="0.70866141732283472" right="0.70866141732283472" top="0.74803149606299213" bottom="0.74803149606299213" header="0.31496062992125984" footer="0.31496062992125984"/>
  <pageSetup paperSize="9" orientation="landscape" horizontalDpi="0" verticalDpi="0"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O36"/>
  <sheetViews>
    <sheetView showZeros="0" topLeftCell="A10" zoomScaleNormal="100" workbookViewId="0">
      <selection activeCell="E7" sqref="E7"/>
    </sheetView>
  </sheetViews>
  <sheetFormatPr defaultRowHeight="14.25"/>
  <cols>
    <col min="1" max="1" width="46.25" style="195" customWidth="1"/>
    <col min="2" max="2" width="14.5" style="168" customWidth="1"/>
    <col min="3" max="3" width="15.5" style="168" hidden="1" customWidth="1"/>
    <col min="4" max="4" width="12.875" style="168" customWidth="1"/>
    <col min="5" max="5" width="46.5" style="168" customWidth="1"/>
    <col min="6" max="6" width="14.25" style="168" customWidth="1"/>
    <col min="7" max="7" width="14.25" style="168" hidden="1" customWidth="1"/>
    <col min="8" max="8" width="14.25" style="168" customWidth="1"/>
    <col min="9" max="15" width="32.625" style="168" hidden="1" customWidth="1"/>
    <col min="16" max="16" width="16.25" style="168" customWidth="1"/>
    <col min="17" max="17" width="9" style="168" customWidth="1"/>
    <col min="18" max="16384" width="9" style="168"/>
  </cols>
  <sheetData>
    <row r="1" spans="1:15" ht="18">
      <c r="A1" s="404" t="s">
        <v>992</v>
      </c>
      <c r="B1" s="404"/>
      <c r="C1" s="404"/>
      <c r="D1" s="404"/>
      <c r="E1" s="404"/>
      <c r="F1" s="167"/>
      <c r="G1" s="167"/>
    </row>
    <row r="2" spans="1:15" ht="24.75" customHeight="1">
      <c r="A2" s="405" t="s">
        <v>474</v>
      </c>
      <c r="B2" s="405"/>
      <c r="C2" s="405"/>
      <c r="D2" s="405"/>
      <c r="E2" s="405"/>
      <c r="F2" s="405"/>
      <c r="G2" s="405"/>
      <c r="H2" s="405"/>
      <c r="I2" s="169"/>
      <c r="J2" s="169"/>
      <c r="K2" s="169"/>
    </row>
    <row r="3" spans="1:15" ht="18.75">
      <c r="A3" s="422"/>
      <c r="B3" s="423"/>
      <c r="C3" s="170"/>
      <c r="D3" s="170"/>
      <c r="E3" s="171"/>
      <c r="H3" s="48" t="s">
        <v>0</v>
      </c>
      <c r="I3" s="172"/>
      <c r="J3" s="172"/>
      <c r="K3" s="172"/>
    </row>
    <row r="4" spans="1:15" ht="38.25" customHeight="1">
      <c r="A4" s="173" t="s">
        <v>1</v>
      </c>
      <c r="B4" s="173" t="s">
        <v>305</v>
      </c>
      <c r="C4" s="173" t="s">
        <v>482</v>
      </c>
      <c r="D4" s="174" t="s">
        <v>444</v>
      </c>
      <c r="E4" s="173" t="s">
        <v>445</v>
      </c>
      <c r="F4" s="173" t="s">
        <v>305</v>
      </c>
      <c r="G4" s="173" t="s">
        <v>482</v>
      </c>
      <c r="H4" s="174" t="s">
        <v>444</v>
      </c>
      <c r="I4" s="170"/>
      <c r="J4" s="170"/>
      <c r="K4" s="170"/>
    </row>
    <row r="5" spans="1:15" ht="24.95" customHeight="1">
      <c r="A5" s="175" t="s">
        <v>8</v>
      </c>
      <c r="B5" s="176">
        <f>B6+B17</f>
        <v>442495.98972700001</v>
      </c>
      <c r="C5" s="216">
        <v>0</v>
      </c>
      <c r="D5" s="177" t="s">
        <v>446</v>
      </c>
      <c r="E5" s="175" t="s">
        <v>8</v>
      </c>
      <c r="F5" s="176">
        <f>F6+F17</f>
        <v>442496.16828100005</v>
      </c>
      <c r="G5" s="216"/>
      <c r="H5" s="177" t="s">
        <v>446</v>
      </c>
      <c r="I5" s="178"/>
      <c r="J5" s="178" t="s">
        <v>447</v>
      </c>
      <c r="K5" s="178"/>
      <c r="L5" s="168" t="s">
        <v>448</v>
      </c>
    </row>
    <row r="6" spans="1:15" ht="24.95" customHeight="1">
      <c r="A6" s="179" t="s">
        <v>449</v>
      </c>
      <c r="B6" s="176">
        <f>B7+B11+B15+B14</f>
        <v>365385.98972700001</v>
      </c>
      <c r="C6" s="216">
        <f>C7+C11+C14+C15</f>
        <v>350284.52308000001</v>
      </c>
      <c r="D6" s="180">
        <f>+B6/C6-1</f>
        <v>4.3112000822117524E-2</v>
      </c>
      <c r="E6" s="179" t="s">
        <v>450</v>
      </c>
      <c r="F6" s="176">
        <f>F7+F11+F14+F15</f>
        <v>359286.16828100005</v>
      </c>
      <c r="G6" s="216">
        <f>G7+G11+G14+G15</f>
        <v>326660.86059099995</v>
      </c>
      <c r="H6" s="180">
        <f>+F6/G6-1</f>
        <v>9.9875166039095964E-2</v>
      </c>
      <c r="I6" s="178"/>
      <c r="J6" s="178">
        <v>11846574</v>
      </c>
      <c r="K6" s="178">
        <f>100*B6/J6</f>
        <v>3.0843177928656842</v>
      </c>
      <c r="L6" s="168">
        <v>10796774</v>
      </c>
      <c r="M6" s="168">
        <f>100*F6/L6</f>
        <v>3.3277177820059958</v>
      </c>
    </row>
    <row r="7" spans="1:15" ht="24.95" customHeight="1">
      <c r="A7" s="181" t="s">
        <v>451</v>
      </c>
      <c r="B7" s="182">
        <f>SUM(B8:B10)</f>
        <v>257829.37829299999</v>
      </c>
      <c r="C7" s="216">
        <f>C8+C9+C10</f>
        <v>238032.380787</v>
      </c>
      <c r="D7" s="183">
        <f t="shared" ref="D7:D15" si="0">+B7/C7-1</f>
        <v>8.3169346290389967E-2</v>
      </c>
      <c r="E7" s="181" t="s">
        <v>452</v>
      </c>
      <c r="F7" s="182">
        <f>F8+F9+F10</f>
        <v>257706.17547000002</v>
      </c>
      <c r="G7" s="216">
        <f>G8+G9+G10</f>
        <v>238154.39991599999</v>
      </c>
      <c r="H7" s="183">
        <f t="shared" ref="H7:H15" si="1">+F7/G7-1</f>
        <v>8.2097057878822266E-2</v>
      </c>
      <c r="I7" s="184" t="s">
        <v>453</v>
      </c>
      <c r="J7" s="184"/>
      <c r="K7" s="184"/>
      <c r="N7" s="168">
        <v>1251264941.1699998</v>
      </c>
      <c r="O7" s="185">
        <f t="shared" ref="O7:O13" si="2">N7/10000</f>
        <v>125126.49411699998</v>
      </c>
    </row>
    <row r="8" spans="1:15" ht="24.95" customHeight="1">
      <c r="A8" s="186" t="s">
        <v>454</v>
      </c>
      <c r="B8" s="182">
        <v>167893.64973999999</v>
      </c>
      <c r="C8" s="216">
        <v>153670.60753099999</v>
      </c>
      <c r="D8" s="183">
        <f t="shared" si="0"/>
        <v>9.2555384777344596E-2</v>
      </c>
      <c r="E8" s="186" t="s">
        <v>454</v>
      </c>
      <c r="F8" s="182">
        <v>167880.215585</v>
      </c>
      <c r="G8" s="216">
        <v>153638.445014</v>
      </c>
      <c r="H8" s="183">
        <f t="shared" si="1"/>
        <v>9.269665915781844E-2</v>
      </c>
      <c r="I8" s="184" t="s">
        <v>455</v>
      </c>
      <c r="J8" s="184"/>
      <c r="K8" s="184"/>
      <c r="N8" s="168">
        <v>155793716.57999998</v>
      </c>
      <c r="O8" s="185">
        <f t="shared" si="2"/>
        <v>15579.371657999998</v>
      </c>
    </row>
    <row r="9" spans="1:15" ht="24.95" customHeight="1">
      <c r="A9" s="186" t="s">
        <v>456</v>
      </c>
      <c r="B9" s="182">
        <v>24082.723768</v>
      </c>
      <c r="C9" s="216">
        <v>20534.025777000003</v>
      </c>
      <c r="D9" s="183">
        <f t="shared" si="0"/>
        <v>0.17282037285522778</v>
      </c>
      <c r="E9" s="186" t="s">
        <v>456</v>
      </c>
      <c r="F9" s="182">
        <v>24048.899773000001</v>
      </c>
      <c r="G9" s="216">
        <v>20721.173457000001</v>
      </c>
      <c r="H9" s="183">
        <f t="shared" si="1"/>
        <v>0.16059545676337317</v>
      </c>
      <c r="I9" s="184" t="s">
        <v>457</v>
      </c>
      <c r="J9" s="184"/>
      <c r="K9" s="184"/>
      <c r="N9" s="168">
        <v>1033142318.0600001</v>
      </c>
      <c r="O9" s="185">
        <f t="shared" si="2"/>
        <v>103314.23180600001</v>
      </c>
    </row>
    <row r="10" spans="1:15" ht="24.95" customHeight="1">
      <c r="A10" s="186" t="s">
        <v>458</v>
      </c>
      <c r="B10" s="182">
        <v>65853.004784999997</v>
      </c>
      <c r="C10" s="216">
        <v>63827.747478999998</v>
      </c>
      <c r="D10" s="183">
        <f t="shared" si="0"/>
        <v>3.1730045097805304E-2</v>
      </c>
      <c r="E10" s="186" t="s">
        <v>458</v>
      </c>
      <c r="F10" s="182">
        <v>65777.060112000006</v>
      </c>
      <c r="G10" s="216">
        <v>63794.781445000008</v>
      </c>
      <c r="H10" s="183">
        <f t="shared" si="1"/>
        <v>3.1072740153659684E-2</v>
      </c>
      <c r="I10" s="184" t="s">
        <v>459</v>
      </c>
      <c r="J10" s="184"/>
      <c r="K10" s="184"/>
      <c r="N10" s="168">
        <v>16007212.6</v>
      </c>
      <c r="O10" s="185">
        <f t="shared" si="2"/>
        <v>1600.72126</v>
      </c>
    </row>
    <row r="11" spans="1:15" ht="24.95" customHeight="1">
      <c r="A11" s="181" t="s">
        <v>460</v>
      </c>
      <c r="B11" s="182">
        <f>B12+B13</f>
        <v>99593.560602000012</v>
      </c>
      <c r="C11" s="216">
        <f>C12+C13</f>
        <v>108272.136165</v>
      </c>
      <c r="D11" s="183">
        <f t="shared" si="0"/>
        <v>-8.0155207705280507E-2</v>
      </c>
      <c r="E11" s="181" t="s">
        <v>461</v>
      </c>
      <c r="F11" s="182">
        <f>F12+F13</f>
        <v>95440.309993000003</v>
      </c>
      <c r="G11" s="216">
        <f>G12+G13</f>
        <v>84477.363990999991</v>
      </c>
      <c r="H11" s="183">
        <f t="shared" si="1"/>
        <v>0.12977376996715928</v>
      </c>
      <c r="I11" s="184" t="s">
        <v>462</v>
      </c>
      <c r="J11" s="184"/>
      <c r="K11" s="184"/>
      <c r="N11" s="168">
        <v>346502087.09999996</v>
      </c>
      <c r="O11" s="185">
        <f t="shared" si="2"/>
        <v>34650.208709999999</v>
      </c>
    </row>
    <row r="12" spans="1:15" ht="24.95" customHeight="1">
      <c r="A12" s="187" t="s">
        <v>463</v>
      </c>
      <c r="B12" s="182">
        <v>48499.123244000002</v>
      </c>
      <c r="C12" s="216">
        <v>46847.313800000004</v>
      </c>
      <c r="D12" s="183">
        <f t="shared" si="0"/>
        <v>3.5259427062390047E-2</v>
      </c>
      <c r="E12" s="187" t="s">
        <v>463</v>
      </c>
      <c r="F12" s="182">
        <v>48104.436001000002</v>
      </c>
      <c r="G12" s="216">
        <v>45858.174585000001</v>
      </c>
      <c r="H12" s="183">
        <f t="shared" si="1"/>
        <v>4.8982791755839861E-2</v>
      </c>
      <c r="I12" s="184" t="s">
        <v>464</v>
      </c>
      <c r="J12" s="184"/>
      <c r="K12" s="184"/>
      <c r="N12" s="168">
        <v>21996585.5</v>
      </c>
      <c r="O12" s="185">
        <f t="shared" si="2"/>
        <v>2199.6585500000001</v>
      </c>
    </row>
    <row r="13" spans="1:15" ht="24.95" customHeight="1">
      <c r="A13" s="186" t="s">
        <v>465</v>
      </c>
      <c r="B13" s="182">
        <v>51094.437358000003</v>
      </c>
      <c r="C13" s="216">
        <v>61424.822365</v>
      </c>
      <c r="D13" s="183">
        <f t="shared" si="0"/>
        <v>-0.168179322450695</v>
      </c>
      <c r="E13" s="186" t="s">
        <v>465</v>
      </c>
      <c r="F13" s="182">
        <v>47335.873992000001</v>
      </c>
      <c r="G13" s="216">
        <v>38619.189405999998</v>
      </c>
      <c r="H13" s="183">
        <f t="shared" si="1"/>
        <v>0.22570863656309026</v>
      </c>
      <c r="I13" s="184" t="s">
        <v>466</v>
      </c>
      <c r="J13" s="184"/>
      <c r="K13" s="184"/>
      <c r="N13" s="168">
        <v>458991280.15999997</v>
      </c>
      <c r="O13" s="185">
        <f t="shared" si="2"/>
        <v>45899.128015999995</v>
      </c>
    </row>
    <row r="14" spans="1:15" ht="24.95" customHeight="1">
      <c r="A14" s="181" t="s">
        <v>467</v>
      </c>
      <c r="B14" s="182">
        <v>5286.5336180000004</v>
      </c>
      <c r="C14" s="216">
        <v>1742.4541829999998</v>
      </c>
      <c r="D14" s="183">
        <f t="shared" si="0"/>
        <v>2.0339584647776077</v>
      </c>
      <c r="E14" s="181" t="s">
        <v>468</v>
      </c>
      <c r="F14" s="182">
        <v>3389.2088290000002</v>
      </c>
      <c r="G14" s="216">
        <v>1707.7851629999998</v>
      </c>
      <c r="H14" s="183">
        <f t="shared" si="1"/>
        <v>0.98456392667465775</v>
      </c>
      <c r="I14" s="184"/>
      <c r="J14" s="184"/>
      <c r="K14" s="184"/>
    </row>
    <row r="15" spans="1:15" ht="24.95" customHeight="1">
      <c r="A15" s="181" t="s">
        <v>469</v>
      </c>
      <c r="B15" s="182">
        <v>2676.517214</v>
      </c>
      <c r="C15" s="216">
        <v>2237.5519449999997</v>
      </c>
      <c r="D15" s="183">
        <f t="shared" si="0"/>
        <v>0.19618104061490316</v>
      </c>
      <c r="E15" s="181" t="s">
        <v>470</v>
      </c>
      <c r="F15" s="182">
        <v>2750.4739890000001</v>
      </c>
      <c r="G15" s="216">
        <v>2321.3115210000001</v>
      </c>
      <c r="H15" s="183">
        <f t="shared" si="1"/>
        <v>0.18487930814866282</v>
      </c>
      <c r="I15" s="184"/>
      <c r="J15" s="184"/>
      <c r="K15" s="184"/>
    </row>
    <row r="16" spans="1:15" ht="24.95" customHeight="1">
      <c r="A16" s="181"/>
      <c r="B16" s="188"/>
      <c r="C16" s="216">
        <v>0</v>
      </c>
      <c r="D16" s="189"/>
      <c r="E16" s="190" t="s">
        <v>471</v>
      </c>
      <c r="F16" s="176">
        <f>B6-F6</f>
        <v>6099.8214459999581</v>
      </c>
      <c r="G16" s="216">
        <v>0</v>
      </c>
      <c r="H16" s="180" t="s">
        <v>9</v>
      </c>
      <c r="I16" s="184"/>
      <c r="J16" s="184"/>
      <c r="K16" s="184"/>
    </row>
    <row r="17" spans="1:11" ht="24.95" customHeight="1">
      <c r="A17" s="181" t="s">
        <v>472</v>
      </c>
      <c r="B17" s="176">
        <v>77110</v>
      </c>
      <c r="C17" s="216">
        <v>0</v>
      </c>
      <c r="D17" s="180" t="s">
        <v>9</v>
      </c>
      <c r="E17" s="190" t="s">
        <v>473</v>
      </c>
      <c r="F17" s="176">
        <v>83210</v>
      </c>
      <c r="G17" s="216">
        <v>0</v>
      </c>
      <c r="H17" s="180" t="s">
        <v>9</v>
      </c>
      <c r="I17" s="191"/>
      <c r="J17" s="191"/>
      <c r="K17" s="191"/>
    </row>
    <row r="18" spans="1:11" ht="24.95" customHeight="1">
      <c r="A18" s="424"/>
      <c r="B18" s="424"/>
      <c r="C18" s="424"/>
      <c r="D18" s="424"/>
      <c r="E18" s="424"/>
      <c r="F18" s="192"/>
      <c r="G18" s="192"/>
      <c r="H18" s="193"/>
      <c r="I18" s="191"/>
      <c r="J18" s="191"/>
      <c r="K18" s="191"/>
    </row>
    <row r="19" spans="1:11">
      <c r="A19" s="168"/>
      <c r="D19" s="194"/>
    </row>
    <row r="20" spans="1:11">
      <c r="A20" s="168"/>
    </row>
    <row r="21" spans="1:11">
      <c r="A21" s="168"/>
    </row>
    <row r="22" spans="1:11">
      <c r="A22" s="168"/>
    </row>
    <row r="23" spans="1:11">
      <c r="A23" s="168"/>
    </row>
    <row r="24" spans="1:11">
      <c r="A24" s="168"/>
    </row>
    <row r="25" spans="1:11">
      <c r="A25" s="168"/>
    </row>
    <row r="26" spans="1:11">
      <c r="A26" s="168"/>
    </row>
    <row r="27" spans="1:11">
      <c r="A27" s="168"/>
    </row>
    <row r="28" spans="1:11">
      <c r="A28" s="168"/>
    </row>
    <row r="33" spans="1:1">
      <c r="A33" s="168"/>
    </row>
    <row r="34" spans="1:1">
      <c r="A34" s="168"/>
    </row>
    <row r="35" spans="1:1">
      <c r="A35" s="168"/>
    </row>
    <row r="36" spans="1:1">
      <c r="A36" s="168"/>
    </row>
  </sheetData>
  <mergeCells count="4">
    <mergeCell ref="A1:E1"/>
    <mergeCell ref="A2:H2"/>
    <mergeCell ref="A3:B3"/>
    <mergeCell ref="A18:E18"/>
  </mergeCells>
  <phoneticPr fontId="4" type="noConversion"/>
  <printOptions horizontalCentered="1" verticalCentered="1"/>
  <pageMargins left="0.78740157480314965" right="0.78740157480314965" top="0.59055118110236227" bottom="0.59055118110236227" header="0.31496062992125984" footer="0.23622047244094491"/>
  <pageSetup paperSize="9" scale="85" orientation="landscape"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E4" sqref="E4:G4"/>
    </sheetView>
  </sheetViews>
  <sheetFormatPr defaultRowHeight="13.5"/>
  <cols>
    <col min="1" max="1" width="12.5" customWidth="1"/>
    <col min="2" max="6" width="17.375" customWidth="1"/>
    <col min="7" max="7" width="29.375" customWidth="1"/>
  </cols>
  <sheetData>
    <row r="1" spans="1:7" ht="29.25" customHeight="1">
      <c r="A1" s="389" t="s">
        <v>993</v>
      </c>
      <c r="B1" s="389"/>
      <c r="C1" s="232"/>
      <c r="D1" s="232"/>
      <c r="E1" s="232"/>
      <c r="F1" s="232"/>
      <c r="G1" s="232"/>
    </row>
    <row r="2" spans="1:7" ht="28.5" customHeight="1">
      <c r="A2" s="425" t="s">
        <v>879</v>
      </c>
      <c r="B2" s="425"/>
      <c r="C2" s="425"/>
      <c r="D2" s="425"/>
      <c r="E2" s="425"/>
      <c r="F2" s="425"/>
      <c r="G2" s="425"/>
    </row>
    <row r="3" spans="1:7">
      <c r="A3" s="233"/>
      <c r="B3" s="233"/>
      <c r="C3" s="234"/>
      <c r="D3" s="234"/>
      <c r="E3" s="234"/>
      <c r="F3" s="234"/>
      <c r="G3" s="272" t="s">
        <v>775</v>
      </c>
    </row>
    <row r="4" spans="1:7" ht="27.75" customHeight="1">
      <c r="A4" s="426" t="s">
        <v>776</v>
      </c>
      <c r="B4" s="426" t="s">
        <v>777</v>
      </c>
      <c r="C4" s="426"/>
      <c r="D4" s="426"/>
      <c r="E4" s="426" t="s">
        <v>994</v>
      </c>
      <c r="F4" s="426"/>
      <c r="G4" s="426"/>
    </row>
    <row r="5" spans="1:7" ht="24" customHeight="1">
      <c r="A5" s="426"/>
      <c r="B5" s="250"/>
      <c r="C5" s="251" t="s">
        <v>778</v>
      </c>
      <c r="D5" s="251" t="s">
        <v>779</v>
      </c>
      <c r="E5" s="250"/>
      <c r="F5" s="251" t="s">
        <v>778</v>
      </c>
      <c r="G5" s="251" t="s">
        <v>779</v>
      </c>
    </row>
    <row r="6" spans="1:7" ht="14.25" hidden="1">
      <c r="A6" s="251" t="s">
        <v>780</v>
      </c>
      <c r="B6" s="251" t="s">
        <v>781</v>
      </c>
      <c r="C6" s="251" t="s">
        <v>782</v>
      </c>
      <c r="D6" s="251" t="s">
        <v>783</v>
      </c>
      <c r="E6" s="251" t="s">
        <v>784</v>
      </c>
      <c r="F6" s="251" t="s">
        <v>785</v>
      </c>
      <c r="G6" s="251" t="s">
        <v>786</v>
      </c>
    </row>
    <row r="7" spans="1:7" ht="14.25" hidden="1">
      <c r="A7" s="251" t="s">
        <v>787</v>
      </c>
      <c r="B7" s="251"/>
      <c r="C7" s="251"/>
      <c r="D7" s="251"/>
      <c r="E7" s="251"/>
      <c r="F7" s="251"/>
      <c r="G7" s="251"/>
    </row>
    <row r="8" spans="1:7" ht="14.25" hidden="1">
      <c r="A8" s="251" t="s">
        <v>788</v>
      </c>
      <c r="B8" s="251"/>
      <c r="C8" s="251"/>
      <c r="D8" s="251"/>
      <c r="E8" s="251"/>
      <c r="F8" s="251"/>
      <c r="G8" s="251"/>
    </row>
    <row r="9" spans="1:7" ht="14.25" hidden="1">
      <c r="A9" s="251" t="s">
        <v>789</v>
      </c>
      <c r="B9" s="251"/>
      <c r="C9" s="251"/>
      <c r="D9" s="251"/>
      <c r="E9" s="251"/>
      <c r="F9" s="251"/>
      <c r="G9" s="251"/>
    </row>
    <row r="10" spans="1:7" ht="28.5" hidden="1">
      <c r="A10" s="252" t="s">
        <v>790</v>
      </c>
      <c r="B10" s="253"/>
      <c r="C10" s="253"/>
      <c r="D10" s="253"/>
      <c r="E10" s="253"/>
      <c r="F10" s="253"/>
      <c r="G10" s="253"/>
    </row>
    <row r="11" spans="1:7" ht="14.25" hidden="1">
      <c r="A11" s="254" t="s">
        <v>791</v>
      </c>
      <c r="B11" s="255"/>
      <c r="C11" s="255"/>
      <c r="D11" s="255"/>
      <c r="E11" s="255"/>
      <c r="F11" s="255"/>
      <c r="G11" s="255"/>
    </row>
    <row r="12" spans="1:7" ht="14.25" hidden="1">
      <c r="A12" s="254" t="s">
        <v>792</v>
      </c>
      <c r="B12" s="255"/>
      <c r="C12" s="255"/>
      <c r="D12" s="255"/>
      <c r="E12" s="255"/>
      <c r="F12" s="255"/>
      <c r="G12" s="255"/>
    </row>
    <row r="13" spans="1:7" ht="14.25" hidden="1">
      <c r="A13" s="254" t="s">
        <v>793</v>
      </c>
      <c r="B13" s="255"/>
      <c r="C13" s="255"/>
      <c r="D13" s="255"/>
      <c r="E13" s="255"/>
      <c r="F13" s="255"/>
      <c r="G13" s="255"/>
    </row>
    <row r="14" spans="1:7" ht="14.25" hidden="1">
      <c r="A14" s="254" t="s">
        <v>794</v>
      </c>
      <c r="B14" s="255"/>
      <c r="C14" s="255"/>
      <c r="D14" s="255"/>
      <c r="E14" s="255"/>
      <c r="F14" s="255"/>
      <c r="G14" s="255"/>
    </row>
    <row r="15" spans="1:7" ht="14.25" hidden="1">
      <c r="A15" s="254" t="s">
        <v>795</v>
      </c>
      <c r="B15" s="255"/>
      <c r="C15" s="255"/>
      <c r="D15" s="255"/>
      <c r="E15" s="255"/>
      <c r="F15" s="255"/>
      <c r="G15" s="255"/>
    </row>
    <row r="16" spans="1:7" ht="14.25" hidden="1">
      <c r="A16" s="254" t="s">
        <v>796</v>
      </c>
      <c r="B16" s="255"/>
      <c r="C16" s="255"/>
      <c r="D16" s="255"/>
      <c r="E16" s="255"/>
      <c r="F16" s="255"/>
      <c r="G16" s="255"/>
    </row>
    <row r="17" spans="1:7" ht="14.25" hidden="1">
      <c r="A17" s="254" t="s">
        <v>797</v>
      </c>
      <c r="B17" s="255"/>
      <c r="C17" s="255"/>
      <c r="D17" s="255"/>
      <c r="E17" s="255"/>
      <c r="F17" s="255"/>
      <c r="G17" s="255"/>
    </row>
    <row r="18" spans="1:7" ht="14.25" hidden="1">
      <c r="A18" s="254" t="s">
        <v>798</v>
      </c>
      <c r="B18" s="255"/>
      <c r="C18" s="255"/>
      <c r="D18" s="255"/>
      <c r="E18" s="255"/>
      <c r="F18" s="255"/>
      <c r="G18" s="255"/>
    </row>
    <row r="19" spans="1:7" ht="14.25" hidden="1">
      <c r="A19" s="254" t="s">
        <v>799</v>
      </c>
      <c r="B19" s="255"/>
      <c r="C19" s="255"/>
      <c r="D19" s="255"/>
      <c r="E19" s="255"/>
      <c r="F19" s="255"/>
      <c r="G19" s="255"/>
    </row>
    <row r="20" spans="1:7" ht="14.25" hidden="1">
      <c r="A20" s="254" t="s">
        <v>800</v>
      </c>
      <c r="B20" s="255"/>
      <c r="C20" s="255"/>
      <c r="D20" s="255"/>
      <c r="E20" s="255"/>
      <c r="F20" s="255"/>
      <c r="G20" s="255"/>
    </row>
    <row r="21" spans="1:7" ht="14.25" hidden="1">
      <c r="A21" s="254" t="s">
        <v>801</v>
      </c>
      <c r="B21" s="255"/>
      <c r="C21" s="255"/>
      <c r="D21" s="255"/>
      <c r="E21" s="255"/>
      <c r="F21" s="255"/>
      <c r="G21" s="255"/>
    </row>
    <row r="22" spans="1:7" ht="14.25" hidden="1">
      <c r="A22" s="254" t="s">
        <v>802</v>
      </c>
      <c r="B22" s="255"/>
      <c r="C22" s="255"/>
      <c r="D22" s="255"/>
      <c r="E22" s="255"/>
      <c r="F22" s="255"/>
      <c r="G22" s="255"/>
    </row>
    <row r="23" spans="1:7" ht="14.25" hidden="1">
      <c r="A23" s="254" t="s">
        <v>803</v>
      </c>
      <c r="B23" s="255"/>
      <c r="C23" s="255"/>
      <c r="D23" s="255"/>
      <c r="E23" s="255"/>
      <c r="F23" s="255"/>
      <c r="G23" s="255"/>
    </row>
    <row r="24" spans="1:7" ht="14.25" hidden="1">
      <c r="A24" s="254" t="s">
        <v>804</v>
      </c>
      <c r="B24" s="255"/>
      <c r="C24" s="255"/>
      <c r="D24" s="255"/>
      <c r="E24" s="255"/>
      <c r="F24" s="255"/>
      <c r="G24" s="255"/>
    </row>
    <row r="25" spans="1:7" ht="14.25" hidden="1">
      <c r="A25" s="254" t="s">
        <v>805</v>
      </c>
      <c r="B25" s="255"/>
      <c r="C25" s="255"/>
      <c r="D25" s="255"/>
      <c r="E25" s="255"/>
      <c r="F25" s="255"/>
      <c r="G25" s="255"/>
    </row>
    <row r="26" spans="1:7" ht="14.25" hidden="1">
      <c r="A26" s="254" t="s">
        <v>806</v>
      </c>
      <c r="B26" s="255"/>
      <c r="C26" s="255"/>
      <c r="D26" s="255"/>
      <c r="E26" s="255"/>
      <c r="F26" s="255"/>
      <c r="G26" s="255"/>
    </row>
    <row r="27" spans="1:7" ht="14.25" hidden="1">
      <c r="A27" s="254" t="s">
        <v>807</v>
      </c>
      <c r="B27" s="255"/>
      <c r="C27" s="255"/>
      <c r="D27" s="255"/>
      <c r="E27" s="255"/>
      <c r="F27" s="255"/>
      <c r="G27" s="255"/>
    </row>
    <row r="28" spans="1:7" ht="14.25" hidden="1">
      <c r="A28" s="254" t="s">
        <v>808</v>
      </c>
      <c r="B28" s="255"/>
      <c r="C28" s="255"/>
      <c r="D28" s="255"/>
      <c r="E28" s="255"/>
      <c r="F28" s="255"/>
      <c r="G28" s="255"/>
    </row>
    <row r="29" spans="1:7" ht="14.25" hidden="1">
      <c r="A29" s="254" t="s">
        <v>809</v>
      </c>
      <c r="B29" s="255"/>
      <c r="C29" s="255"/>
      <c r="D29" s="255"/>
      <c r="E29" s="255"/>
      <c r="F29" s="255"/>
      <c r="G29" s="255"/>
    </row>
    <row r="30" spans="1:7" ht="14.25" hidden="1">
      <c r="A30" s="254" t="s">
        <v>810</v>
      </c>
      <c r="B30" s="255"/>
      <c r="C30" s="255"/>
      <c r="D30" s="255"/>
      <c r="E30" s="255"/>
      <c r="F30" s="255"/>
      <c r="G30" s="255"/>
    </row>
    <row r="31" spans="1:7" ht="14.25" hidden="1">
      <c r="A31" s="254" t="s">
        <v>811</v>
      </c>
      <c r="B31" s="255"/>
      <c r="C31" s="255"/>
      <c r="D31" s="255"/>
      <c r="E31" s="255"/>
      <c r="F31" s="255"/>
      <c r="G31" s="255"/>
    </row>
    <row r="32" spans="1:7" ht="14.25" hidden="1">
      <c r="A32" s="254" t="s">
        <v>812</v>
      </c>
      <c r="B32" s="255"/>
      <c r="C32" s="255"/>
      <c r="D32" s="255"/>
      <c r="E32" s="255"/>
      <c r="F32" s="255"/>
      <c r="G32" s="255"/>
    </row>
    <row r="33" spans="1:7" ht="14.25" hidden="1">
      <c r="A33" s="254" t="s">
        <v>813</v>
      </c>
      <c r="B33" s="255"/>
      <c r="C33" s="255"/>
      <c r="D33" s="255"/>
      <c r="E33" s="255"/>
      <c r="F33" s="255"/>
      <c r="G33" s="255"/>
    </row>
    <row r="34" spans="1:7" ht="14.25" hidden="1">
      <c r="A34" s="254" t="s">
        <v>814</v>
      </c>
      <c r="B34" s="255"/>
      <c r="C34" s="255"/>
      <c r="D34" s="255"/>
      <c r="E34" s="255"/>
      <c r="F34" s="255"/>
      <c r="G34" s="255"/>
    </row>
    <row r="35" spans="1:7" ht="14.25" hidden="1">
      <c r="A35" s="255" t="s">
        <v>815</v>
      </c>
      <c r="B35" s="255"/>
      <c r="C35" s="255"/>
      <c r="D35" s="255"/>
      <c r="E35" s="255"/>
      <c r="F35" s="255"/>
      <c r="G35" s="255"/>
    </row>
    <row r="36" spans="1:7" ht="14.25" hidden="1">
      <c r="A36" s="254" t="s">
        <v>816</v>
      </c>
      <c r="B36" s="255"/>
      <c r="C36" s="255"/>
      <c r="D36" s="255"/>
      <c r="E36" s="255"/>
      <c r="F36" s="255"/>
      <c r="G36" s="255"/>
    </row>
    <row r="37" spans="1:7" ht="14.25" hidden="1">
      <c r="A37" s="254" t="s">
        <v>817</v>
      </c>
      <c r="B37" s="255"/>
      <c r="C37" s="255"/>
      <c r="D37" s="255"/>
      <c r="E37" s="255"/>
      <c r="F37" s="255"/>
      <c r="G37" s="255"/>
    </row>
    <row r="38" spans="1:7" ht="14.25" hidden="1">
      <c r="A38" s="254" t="s">
        <v>818</v>
      </c>
      <c r="B38" s="255"/>
      <c r="C38" s="255"/>
      <c r="D38" s="255"/>
      <c r="E38" s="255"/>
      <c r="F38" s="255"/>
      <c r="G38" s="255"/>
    </row>
    <row r="39" spans="1:7" ht="25.5" customHeight="1">
      <c r="A39" s="256" t="s">
        <v>819</v>
      </c>
      <c r="B39" s="257">
        <f>C39+D39</f>
        <v>62.9</v>
      </c>
      <c r="C39" s="258">
        <v>34.799999999999997</v>
      </c>
      <c r="D39" s="258">
        <v>28.1</v>
      </c>
      <c r="E39" s="257">
        <f>F39+G39</f>
        <v>62.9</v>
      </c>
      <c r="F39" s="258">
        <v>34.799999999999997</v>
      </c>
      <c r="G39" s="258">
        <v>28.1</v>
      </c>
    </row>
  </sheetData>
  <mergeCells count="5">
    <mergeCell ref="A1:B1"/>
    <mergeCell ref="A2:G2"/>
    <mergeCell ref="A4:A5"/>
    <mergeCell ref="B4:D4"/>
    <mergeCell ref="E4:G4"/>
  </mergeCells>
  <phoneticPr fontId="4" type="noConversion"/>
  <printOptions horizontalCentered="1"/>
  <pageMargins left="0.78740157480314965" right="0.78740157480314965" top="0.59055118110236227" bottom="0.59055118110236227" header="0.31496062992125984" footer="0.23622047244094491"/>
  <pageSetup paperSize="9" scale="85" orientation="landscape"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A2" sqref="A2:L2"/>
    </sheetView>
  </sheetViews>
  <sheetFormatPr defaultColWidth="10" defaultRowHeight="13.5"/>
  <cols>
    <col min="1" max="1" width="33.5" style="234" customWidth="1"/>
    <col min="2" max="2" width="10.25" style="240" hidden="1" customWidth="1"/>
    <col min="3" max="3" width="12.75" style="240" customWidth="1"/>
    <col min="4" max="4" width="9.75" style="234" customWidth="1"/>
    <col min="5" max="5" width="0" style="234" hidden="1" customWidth="1"/>
    <col min="6" max="6" width="11.75" style="234" hidden="1" customWidth="1"/>
    <col min="7" max="7" width="12.625" style="234" customWidth="1"/>
    <col min="8" max="8" width="10" style="234"/>
    <col min="9" max="9" width="13.125" style="234" customWidth="1"/>
    <col min="10" max="10" width="10" style="234"/>
    <col min="11" max="11" width="13.125" style="234" customWidth="1"/>
    <col min="12" max="12" width="10.875" style="234" customWidth="1"/>
    <col min="13" max="16384" width="10" style="234"/>
  </cols>
  <sheetData>
    <row r="1" spans="1:12" s="232" customFormat="1" ht="18" customHeight="1">
      <c r="A1" s="235" t="s">
        <v>995</v>
      </c>
      <c r="B1" s="236"/>
      <c r="C1" s="236"/>
    </row>
    <row r="2" spans="1:12" s="237" customFormat="1" ht="21" customHeight="1">
      <c r="A2" s="425" t="s">
        <v>880</v>
      </c>
      <c r="B2" s="425"/>
      <c r="C2" s="425"/>
      <c r="D2" s="425"/>
      <c r="E2" s="425"/>
      <c r="F2" s="425"/>
      <c r="G2" s="425"/>
      <c r="H2" s="425"/>
      <c r="I2" s="425"/>
      <c r="J2" s="425"/>
      <c r="K2" s="425"/>
      <c r="L2" s="425"/>
    </row>
    <row r="3" spans="1:12" ht="23.25" customHeight="1" thickBot="1">
      <c r="A3" s="233"/>
      <c r="B3" s="238"/>
      <c r="K3" s="239" t="s">
        <v>775</v>
      </c>
    </row>
    <row r="4" spans="1:12" ht="30" customHeight="1">
      <c r="A4" s="430" t="s">
        <v>852</v>
      </c>
      <c r="B4" s="432" t="s">
        <v>853</v>
      </c>
      <c r="C4" s="432"/>
      <c r="D4" s="432"/>
      <c r="E4" s="432"/>
      <c r="F4" s="432"/>
      <c r="G4" s="432"/>
      <c r="H4" s="432"/>
      <c r="I4" s="430" t="s">
        <v>854</v>
      </c>
      <c r="J4" s="433" t="s">
        <v>855</v>
      </c>
      <c r="K4" s="433"/>
      <c r="L4" s="427" t="s">
        <v>856</v>
      </c>
    </row>
    <row r="5" spans="1:12" ht="30" customHeight="1" thickBot="1">
      <c r="A5" s="431"/>
      <c r="B5" s="259" t="s">
        <v>857</v>
      </c>
      <c r="C5" s="259" t="s">
        <v>858</v>
      </c>
      <c r="D5" s="259" t="s">
        <v>859</v>
      </c>
      <c r="E5" s="249"/>
      <c r="F5" s="259" t="s">
        <v>878</v>
      </c>
      <c r="G5" s="259" t="s">
        <v>860</v>
      </c>
      <c r="H5" s="259" t="s">
        <v>861</v>
      </c>
      <c r="I5" s="431"/>
      <c r="J5" s="260"/>
      <c r="K5" s="261" t="s">
        <v>862</v>
      </c>
      <c r="L5" s="428"/>
    </row>
    <row r="6" spans="1:12" ht="63.75" customHeight="1">
      <c r="A6" s="267" t="s">
        <v>863</v>
      </c>
      <c r="B6" s="262" t="s">
        <v>864</v>
      </c>
      <c r="C6" s="262" t="s">
        <v>865</v>
      </c>
      <c r="D6" s="265">
        <v>1.5</v>
      </c>
      <c r="E6" s="266" t="s">
        <v>866</v>
      </c>
      <c r="F6" s="267" t="s">
        <v>867</v>
      </c>
      <c r="G6" s="267" t="s">
        <v>868</v>
      </c>
      <c r="H6" s="267" t="s">
        <v>869</v>
      </c>
      <c r="I6" s="263" t="s">
        <v>870</v>
      </c>
      <c r="J6" s="268">
        <v>1.5</v>
      </c>
      <c r="K6" s="268">
        <v>1.5</v>
      </c>
      <c r="L6" s="264"/>
    </row>
    <row r="7" spans="1:12" ht="64.5" customHeight="1">
      <c r="A7" s="263" t="s">
        <v>871</v>
      </c>
      <c r="B7" s="263" t="s">
        <v>872</v>
      </c>
      <c r="C7" s="263" t="s">
        <v>873</v>
      </c>
      <c r="D7" s="268">
        <v>1.5</v>
      </c>
      <c r="E7" s="269" t="s">
        <v>866</v>
      </c>
      <c r="F7" s="270" t="s">
        <v>874</v>
      </c>
      <c r="G7" s="270" t="s">
        <v>875</v>
      </c>
      <c r="H7" s="270" t="s">
        <v>876</v>
      </c>
      <c r="I7" s="263" t="s">
        <v>877</v>
      </c>
      <c r="J7" s="268">
        <v>1.5</v>
      </c>
      <c r="K7" s="268">
        <v>1.5</v>
      </c>
      <c r="L7" s="263"/>
    </row>
    <row r="8" spans="1:12">
      <c r="A8" s="429"/>
      <c r="B8" s="429"/>
      <c r="C8" s="429"/>
    </row>
  </sheetData>
  <mergeCells count="7">
    <mergeCell ref="L4:L5"/>
    <mergeCell ref="A2:L2"/>
    <mergeCell ref="A8:C8"/>
    <mergeCell ref="A4:A5"/>
    <mergeCell ref="B4:H4"/>
    <mergeCell ref="I4:I5"/>
    <mergeCell ref="J4:K4"/>
  </mergeCells>
  <phoneticPr fontId="4" type="noConversion"/>
  <printOptions horizontalCentered="1"/>
  <pageMargins left="0.59055118110236227" right="0.59055118110236227" top="0.59055118110236227" bottom="0.59055118110236227" header="0.31496062992125984" footer="0.23622047244094491"/>
  <pageSetup paperSize="9" scale="85" orientation="landscape" r:id="rId1"/>
  <headerFooter>
    <oddFooter>第 &amp;P 页，共 &amp;N 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C7" sqref="C7"/>
    </sheetView>
  </sheetViews>
  <sheetFormatPr defaultColWidth="10" defaultRowHeight="13.5"/>
  <cols>
    <col min="1" max="1" width="33.375" style="244" customWidth="1"/>
    <col min="2" max="2" width="16.75" style="244" hidden="1" customWidth="1"/>
    <col min="3" max="4" width="21" style="244" customWidth="1"/>
    <col min="5" max="5" width="23.625" style="244" customWidth="1"/>
    <col min="6" max="16384" width="10" style="244"/>
  </cols>
  <sheetData>
    <row r="1" spans="1:4" s="242" customFormat="1" ht="18">
      <c r="A1" s="241" t="s">
        <v>996</v>
      </c>
    </row>
    <row r="2" spans="1:4" s="243" customFormat="1" ht="27" customHeight="1">
      <c r="A2" s="434" t="s">
        <v>881</v>
      </c>
      <c r="B2" s="434"/>
      <c r="C2" s="434"/>
      <c r="D2" s="434"/>
    </row>
    <row r="3" spans="1:4" ht="20.25" customHeight="1">
      <c r="D3" s="271" t="s">
        <v>775</v>
      </c>
    </row>
    <row r="4" spans="1:4" ht="25.5" customHeight="1">
      <c r="A4" s="245" t="s">
        <v>820</v>
      </c>
      <c r="B4" s="245" t="s">
        <v>821</v>
      </c>
      <c r="C4" s="245" t="s">
        <v>822</v>
      </c>
      <c r="D4" s="245" t="s">
        <v>823</v>
      </c>
    </row>
    <row r="5" spans="1:4" ht="25.5" customHeight="1">
      <c r="A5" s="246" t="s">
        <v>824</v>
      </c>
      <c r="B5" s="247" t="s">
        <v>825</v>
      </c>
      <c r="C5" s="247">
        <v>10.43</v>
      </c>
      <c r="D5" s="247">
        <v>10.43</v>
      </c>
    </row>
    <row r="6" spans="1:4" ht="25.5" customHeight="1">
      <c r="A6" s="246" t="s">
        <v>826</v>
      </c>
      <c r="B6" s="247" t="s">
        <v>782</v>
      </c>
      <c r="C6" s="247">
        <v>1.82</v>
      </c>
      <c r="D6" s="247">
        <v>1.82</v>
      </c>
    </row>
    <row r="7" spans="1:4" ht="25.5" customHeight="1">
      <c r="A7" s="246" t="s">
        <v>827</v>
      </c>
      <c r="B7" s="247" t="s">
        <v>783</v>
      </c>
      <c r="C7" s="247">
        <v>0.32</v>
      </c>
      <c r="D7" s="247">
        <v>0.32</v>
      </c>
    </row>
    <row r="8" spans="1:4" ht="25.5" customHeight="1">
      <c r="A8" s="246" t="s">
        <v>828</v>
      </c>
      <c r="B8" s="247" t="s">
        <v>829</v>
      </c>
      <c r="C8" s="247">
        <v>8.61</v>
      </c>
      <c r="D8" s="247">
        <v>8.61</v>
      </c>
    </row>
    <row r="9" spans="1:4" ht="25.5" customHeight="1">
      <c r="A9" s="246" t="s">
        <v>827</v>
      </c>
      <c r="B9" s="247" t="s">
        <v>785</v>
      </c>
      <c r="C9" s="247">
        <v>7.11</v>
      </c>
      <c r="D9" s="247">
        <v>7.11</v>
      </c>
    </row>
    <row r="10" spans="1:4" ht="25.5" customHeight="1">
      <c r="A10" s="246" t="s">
        <v>830</v>
      </c>
      <c r="B10" s="247" t="s">
        <v>831</v>
      </c>
      <c r="C10" s="247">
        <v>10.43</v>
      </c>
      <c r="D10" s="247">
        <v>10.43</v>
      </c>
    </row>
    <row r="11" spans="1:4" ht="25.5" customHeight="1">
      <c r="A11" s="246" t="s">
        <v>826</v>
      </c>
      <c r="B11" s="247" t="s">
        <v>832</v>
      </c>
      <c r="C11" s="247">
        <v>1.82</v>
      </c>
      <c r="D11" s="247">
        <v>1.82</v>
      </c>
    </row>
    <row r="12" spans="1:4" ht="25.5" customHeight="1">
      <c r="A12" s="246" t="s">
        <v>828</v>
      </c>
      <c r="B12" s="247" t="s">
        <v>833</v>
      </c>
      <c r="C12" s="247">
        <v>8.61</v>
      </c>
      <c r="D12" s="247">
        <v>8.61</v>
      </c>
    </row>
    <row r="13" spans="1:4" ht="25.5" customHeight="1">
      <c r="A13" s="246" t="s">
        <v>834</v>
      </c>
      <c r="B13" s="247" t="s">
        <v>835</v>
      </c>
      <c r="C13" s="247">
        <v>2.02</v>
      </c>
      <c r="D13" s="247">
        <v>2.02</v>
      </c>
    </row>
    <row r="14" spans="1:4" ht="25.5" customHeight="1">
      <c r="A14" s="246" t="s">
        <v>826</v>
      </c>
      <c r="B14" s="247" t="s">
        <v>836</v>
      </c>
      <c r="C14" s="247">
        <v>1.0900000000000001</v>
      </c>
      <c r="D14" s="247">
        <v>1.0900000000000001</v>
      </c>
    </row>
    <row r="15" spans="1:4" ht="25.5" customHeight="1">
      <c r="A15" s="246" t="s">
        <v>828</v>
      </c>
      <c r="B15" s="247" t="s">
        <v>837</v>
      </c>
      <c r="C15" s="247">
        <v>0.93</v>
      </c>
      <c r="D15" s="247">
        <v>0.93</v>
      </c>
    </row>
    <row r="16" spans="1:4" ht="25.5" customHeight="1">
      <c r="A16" s="246" t="s">
        <v>838</v>
      </c>
      <c r="B16" s="247" t="s">
        <v>839</v>
      </c>
      <c r="C16" s="247">
        <v>7.28</v>
      </c>
      <c r="D16" s="247">
        <v>7.28</v>
      </c>
    </row>
    <row r="17" spans="1:4" ht="25.5" customHeight="1">
      <c r="A17" s="246" t="s">
        <v>826</v>
      </c>
      <c r="B17" s="247" t="s">
        <v>840</v>
      </c>
      <c r="C17" s="247"/>
      <c r="D17" s="248"/>
    </row>
    <row r="18" spans="1:4" ht="25.5" customHeight="1">
      <c r="A18" s="246" t="s">
        <v>841</v>
      </c>
      <c r="B18" s="247"/>
      <c r="C18" s="247"/>
      <c r="D18" s="247"/>
    </row>
    <row r="19" spans="1:4" ht="25.5" customHeight="1">
      <c r="A19" s="246" t="s">
        <v>842</v>
      </c>
      <c r="B19" s="247" t="s">
        <v>843</v>
      </c>
      <c r="C19" s="247"/>
      <c r="D19" s="248"/>
    </row>
    <row r="20" spans="1:4" ht="25.5" customHeight="1">
      <c r="A20" s="246" t="s">
        <v>828</v>
      </c>
      <c r="B20" s="247" t="s">
        <v>844</v>
      </c>
      <c r="C20" s="247">
        <v>7.28</v>
      </c>
      <c r="D20" s="247">
        <v>7.28</v>
      </c>
    </row>
    <row r="21" spans="1:4" ht="25.5" customHeight="1">
      <c r="A21" s="246" t="s">
        <v>841</v>
      </c>
      <c r="B21" s="247"/>
      <c r="C21" s="247">
        <v>7.28</v>
      </c>
      <c r="D21" s="247">
        <v>7.28</v>
      </c>
    </row>
    <row r="22" spans="1:4" ht="25.5" customHeight="1">
      <c r="A22" s="246" t="s">
        <v>845</v>
      </c>
      <c r="B22" s="247" t="s">
        <v>846</v>
      </c>
      <c r="C22" s="247"/>
      <c r="D22" s="248"/>
    </row>
    <row r="23" spans="1:4" ht="25.5" customHeight="1">
      <c r="A23" s="246" t="s">
        <v>847</v>
      </c>
      <c r="B23" s="247" t="s">
        <v>848</v>
      </c>
      <c r="C23" s="247">
        <v>2.16</v>
      </c>
      <c r="D23" s="247">
        <v>2.16</v>
      </c>
    </row>
    <row r="24" spans="1:4" ht="25.5" customHeight="1">
      <c r="A24" s="246" t="s">
        <v>826</v>
      </c>
      <c r="B24" s="247" t="s">
        <v>849</v>
      </c>
      <c r="C24" s="247">
        <v>1.1399999999999999</v>
      </c>
      <c r="D24" s="247">
        <v>1.1399999999999999</v>
      </c>
    </row>
    <row r="25" spans="1:4" ht="25.5" customHeight="1">
      <c r="A25" s="246" t="s">
        <v>828</v>
      </c>
      <c r="B25" s="247" t="s">
        <v>850</v>
      </c>
      <c r="C25" s="247">
        <v>1.02</v>
      </c>
      <c r="D25" s="247">
        <v>1.02</v>
      </c>
    </row>
    <row r="26" spans="1:4">
      <c r="A26" s="435"/>
      <c r="B26" s="435"/>
      <c r="C26" s="435"/>
      <c r="D26" s="435"/>
    </row>
  </sheetData>
  <mergeCells count="2">
    <mergeCell ref="A2:D2"/>
    <mergeCell ref="A26:D26"/>
  </mergeCells>
  <phoneticPr fontId="4" type="noConversion"/>
  <printOptions horizontalCentered="1" verticalCentered="1"/>
  <pageMargins left="0.78740157480314965" right="0.78740157480314965" top="0.59055118110236227" bottom="0.59055118110236227" header="0.31496062992125984" footer="0.23622047244094491"/>
  <pageSetup paperSize="9" orientation="portrait" r:id="rId1"/>
  <headerFooter>
    <oddFooter>第 &amp;P 页，共 &amp;N 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L13" sqref="L13"/>
    </sheetView>
  </sheetViews>
  <sheetFormatPr defaultRowHeight="13.5"/>
  <cols>
    <col min="1" max="1" width="40.625" customWidth="1"/>
    <col min="2" max="2" width="11.625" customWidth="1"/>
    <col min="3" max="4" width="11.625" style="381" customWidth="1"/>
    <col min="5" max="5" width="14.25" style="381" customWidth="1"/>
    <col min="6" max="6" width="14.25" customWidth="1"/>
    <col min="7" max="7" width="13.875" customWidth="1"/>
    <col min="8" max="8" width="13.625" customWidth="1"/>
  </cols>
  <sheetData>
    <row r="1" spans="1:8" ht="29.25" customHeight="1">
      <c r="A1" s="196" t="s">
        <v>997</v>
      </c>
      <c r="B1" s="196"/>
    </row>
    <row r="2" spans="1:8" ht="37.5" customHeight="1">
      <c r="A2" s="436" t="s">
        <v>851</v>
      </c>
      <c r="B2" s="436"/>
      <c r="C2" s="436"/>
      <c r="D2" s="436"/>
      <c r="E2" s="436"/>
      <c r="F2" s="436"/>
      <c r="G2" s="436"/>
      <c r="H2" s="436"/>
    </row>
    <row r="3" spans="1:8" ht="30" customHeight="1">
      <c r="A3" s="197"/>
      <c r="B3" s="197"/>
      <c r="D3"/>
      <c r="E3"/>
      <c r="G3" s="437" t="s">
        <v>280</v>
      </c>
      <c r="H3" s="437"/>
    </row>
    <row r="4" spans="1:8" ht="88.5" customHeight="1">
      <c r="A4" s="384" t="s">
        <v>475</v>
      </c>
      <c r="B4" s="385" t="s">
        <v>998</v>
      </c>
      <c r="C4" s="386" t="s">
        <v>999</v>
      </c>
      <c r="D4" s="386" t="s">
        <v>1000</v>
      </c>
      <c r="E4" s="386" t="s">
        <v>1002</v>
      </c>
      <c r="F4" s="385" t="s">
        <v>1001</v>
      </c>
      <c r="G4" s="386" t="s">
        <v>1026</v>
      </c>
      <c r="H4" s="386" t="s">
        <v>1027</v>
      </c>
    </row>
    <row r="5" spans="1:8" ht="27" customHeight="1">
      <c r="A5" s="222" t="s">
        <v>476</v>
      </c>
      <c r="B5" s="383">
        <v>3050</v>
      </c>
      <c r="C5" s="382">
        <v>2148</v>
      </c>
      <c r="D5" s="382">
        <f>+D6+D7+D10</f>
        <v>2754</v>
      </c>
      <c r="E5" s="382">
        <f>+C5-D5</f>
        <v>-606</v>
      </c>
      <c r="F5" s="343">
        <f>+E5/D5</f>
        <v>-0.22004357298474944</v>
      </c>
      <c r="G5" s="382">
        <f>+C5-B5</f>
        <v>-902</v>
      </c>
      <c r="H5" s="343">
        <f>+G5/B5</f>
        <v>-0.29573770491803281</v>
      </c>
    </row>
    <row r="6" spans="1:8" ht="33.75" customHeight="1">
      <c r="A6" s="223" t="s">
        <v>477</v>
      </c>
      <c r="B6" s="383">
        <v>45</v>
      </c>
      <c r="C6" s="382">
        <v>20</v>
      </c>
      <c r="D6" s="382">
        <v>91</v>
      </c>
      <c r="E6" s="382">
        <f t="shared" ref="E6:E10" si="0">+C6-D6</f>
        <v>-71</v>
      </c>
      <c r="F6" s="343">
        <f t="shared" ref="F6:F10" si="1">+E6/D6</f>
        <v>-0.78021978021978022</v>
      </c>
      <c r="G6" s="382">
        <f t="shared" ref="G6:G10" si="2">+C6-B6</f>
        <v>-25</v>
      </c>
      <c r="H6" s="343">
        <f t="shared" ref="H6:H10" si="3">+G6/B6</f>
        <v>-0.55555555555555558</v>
      </c>
    </row>
    <row r="7" spans="1:8" ht="33.75" customHeight="1">
      <c r="A7" s="223" t="s">
        <v>478</v>
      </c>
      <c r="B7" s="383">
        <v>1930</v>
      </c>
      <c r="C7" s="382">
        <v>1564</v>
      </c>
      <c r="D7" s="382">
        <v>1946</v>
      </c>
      <c r="E7" s="382">
        <f t="shared" si="0"/>
        <v>-382</v>
      </c>
      <c r="F7" s="343">
        <f t="shared" si="1"/>
        <v>-0.19630010277492291</v>
      </c>
      <c r="G7" s="382">
        <f t="shared" si="2"/>
        <v>-366</v>
      </c>
      <c r="H7" s="343">
        <f t="shared" si="3"/>
        <v>-0.18963730569948187</v>
      </c>
    </row>
    <row r="8" spans="1:8" ht="33.75" customHeight="1">
      <c r="A8" s="223" t="s">
        <v>479</v>
      </c>
      <c r="B8" s="383">
        <v>0</v>
      </c>
      <c r="C8" s="382">
        <v>156</v>
      </c>
      <c r="D8" s="382">
        <v>422</v>
      </c>
      <c r="E8" s="382">
        <f t="shared" si="0"/>
        <v>-266</v>
      </c>
      <c r="F8" s="343">
        <f t="shared" si="1"/>
        <v>-0.63033175355450233</v>
      </c>
      <c r="G8" s="382">
        <f t="shared" si="2"/>
        <v>156</v>
      </c>
      <c r="H8" s="343" t="s">
        <v>1028</v>
      </c>
    </row>
    <row r="9" spans="1:8" ht="33.75" customHeight="1">
      <c r="A9" s="223" t="s">
        <v>480</v>
      </c>
      <c r="B9" s="383">
        <v>1930</v>
      </c>
      <c r="C9" s="382">
        <v>1408</v>
      </c>
      <c r="D9" s="382">
        <v>1524</v>
      </c>
      <c r="E9" s="382">
        <f t="shared" si="0"/>
        <v>-116</v>
      </c>
      <c r="F9" s="343">
        <f t="shared" si="1"/>
        <v>-7.6115485564304461E-2</v>
      </c>
      <c r="G9" s="382">
        <f t="shared" si="2"/>
        <v>-522</v>
      </c>
      <c r="H9" s="343">
        <f t="shared" si="3"/>
        <v>-0.27046632124352332</v>
      </c>
    </row>
    <row r="10" spans="1:8" ht="33.75" customHeight="1">
      <c r="A10" s="223" t="s">
        <v>481</v>
      </c>
      <c r="B10" s="383">
        <v>1075</v>
      </c>
      <c r="C10" s="382">
        <v>564</v>
      </c>
      <c r="D10" s="382">
        <v>717</v>
      </c>
      <c r="E10" s="382">
        <f t="shared" si="0"/>
        <v>-153</v>
      </c>
      <c r="F10" s="343">
        <f t="shared" si="1"/>
        <v>-0.21338912133891214</v>
      </c>
      <c r="G10" s="382">
        <f t="shared" si="2"/>
        <v>-511</v>
      </c>
      <c r="H10" s="343">
        <f t="shared" si="3"/>
        <v>-0.47534883720930232</v>
      </c>
    </row>
    <row r="11" spans="1:8" ht="20.25">
      <c r="A11" s="198"/>
      <c r="B11" s="198"/>
    </row>
    <row r="12" spans="1:8" ht="14.25">
      <c r="A12" s="199"/>
      <c r="B12" s="199"/>
    </row>
  </sheetData>
  <mergeCells count="2">
    <mergeCell ref="A2:H2"/>
    <mergeCell ref="G3:H3"/>
  </mergeCells>
  <phoneticPr fontId="4" type="noConversion"/>
  <printOptions horizontalCentered="1"/>
  <pageMargins left="0.59055118110236227" right="0.59055118110236227" top="0.39370078740157483" bottom="0.39370078740157483" header="0.31496062992125984" footer="0.23622047244094491"/>
  <pageSetup paperSize="9" scale="85"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I423"/>
  <sheetViews>
    <sheetView showZeros="0" zoomScaleNormal="100" workbookViewId="0">
      <selection activeCell="A2" sqref="A2:C2"/>
    </sheetView>
  </sheetViews>
  <sheetFormatPr defaultColWidth="21.5" defaultRowHeight="21.95" customHeight="1"/>
  <cols>
    <col min="1" max="1" width="14.625" style="29" customWidth="1"/>
    <col min="2" max="2" width="38.875" style="29" customWidth="1"/>
    <col min="3" max="3" width="18" style="31" customWidth="1"/>
    <col min="4" max="4" width="8.25" style="25" customWidth="1"/>
    <col min="5" max="9" width="21.5" style="25"/>
    <col min="10" max="16384" width="21.5" style="26"/>
  </cols>
  <sheetData>
    <row r="1" spans="1:9" ht="19.5" customHeight="1">
      <c r="A1" s="389" t="s">
        <v>254</v>
      </c>
      <c r="B1" s="389"/>
      <c r="C1" s="389"/>
    </row>
    <row r="2" spans="1:9" s="28" customFormat="1" ht="26.25" customHeight="1">
      <c r="A2" s="390" t="s">
        <v>584</v>
      </c>
      <c r="B2" s="390"/>
      <c r="C2" s="390"/>
      <c r="D2" s="27"/>
      <c r="E2" s="27"/>
      <c r="F2" s="27"/>
      <c r="G2" s="27"/>
      <c r="H2" s="27"/>
      <c r="I2" s="27"/>
    </row>
    <row r="3" spans="1:9" ht="20.25" customHeight="1">
      <c r="B3" s="32"/>
      <c r="C3" s="215" t="s">
        <v>585</v>
      </c>
    </row>
    <row r="4" spans="1:9" ht="20.100000000000001" customHeight="1">
      <c r="A4" s="395" t="s">
        <v>586</v>
      </c>
      <c r="B4" s="395"/>
      <c r="C4" s="226" t="s">
        <v>587</v>
      </c>
    </row>
    <row r="5" spans="1:9" ht="20.100000000000001" customHeight="1">
      <c r="A5" s="396" t="s">
        <v>588</v>
      </c>
      <c r="B5" s="397"/>
      <c r="C5" s="227">
        <v>580487</v>
      </c>
    </row>
    <row r="6" spans="1:9" ht="20.100000000000001" customHeight="1">
      <c r="A6" s="228">
        <v>201</v>
      </c>
      <c r="B6" s="228" t="s">
        <v>127</v>
      </c>
      <c r="C6" s="227">
        <v>59595</v>
      </c>
    </row>
    <row r="7" spans="1:9" ht="20.100000000000001" customHeight="1">
      <c r="A7" s="228">
        <v>20101</v>
      </c>
      <c r="B7" s="228" t="s">
        <v>128</v>
      </c>
      <c r="C7" s="227">
        <v>989</v>
      </c>
    </row>
    <row r="8" spans="1:9" ht="20.100000000000001" customHeight="1">
      <c r="A8" s="228">
        <v>2010101</v>
      </c>
      <c r="B8" s="228" t="s">
        <v>487</v>
      </c>
      <c r="C8" s="227">
        <v>747</v>
      </c>
    </row>
    <row r="9" spans="1:9" ht="20.100000000000001" customHeight="1">
      <c r="A9" s="228">
        <v>2010102</v>
      </c>
      <c r="B9" s="228" t="s">
        <v>589</v>
      </c>
      <c r="C9" s="227">
        <v>20</v>
      </c>
    </row>
    <row r="10" spans="1:9" ht="20.100000000000001" customHeight="1">
      <c r="A10" s="228">
        <v>2010104</v>
      </c>
      <c r="B10" s="228" t="s">
        <v>590</v>
      </c>
      <c r="C10" s="227">
        <v>85</v>
      </c>
    </row>
    <row r="11" spans="1:9" ht="20.100000000000001" customHeight="1">
      <c r="A11" s="228">
        <v>2010107</v>
      </c>
      <c r="B11" s="228" t="s">
        <v>591</v>
      </c>
      <c r="C11" s="227">
        <v>10</v>
      </c>
    </row>
    <row r="12" spans="1:9" ht="20.100000000000001" customHeight="1">
      <c r="A12" s="228">
        <v>2010108</v>
      </c>
      <c r="B12" s="228" t="s">
        <v>592</v>
      </c>
      <c r="C12" s="227">
        <v>84</v>
      </c>
    </row>
    <row r="13" spans="1:9" ht="20.100000000000001" customHeight="1">
      <c r="A13" s="228">
        <v>2010150</v>
      </c>
      <c r="B13" s="228" t="s">
        <v>488</v>
      </c>
      <c r="C13" s="227">
        <v>17</v>
      </c>
    </row>
    <row r="14" spans="1:9" ht="20.100000000000001" customHeight="1">
      <c r="A14" s="228">
        <v>2010199</v>
      </c>
      <c r="B14" s="228" t="s">
        <v>593</v>
      </c>
      <c r="C14" s="227">
        <v>26</v>
      </c>
    </row>
    <row r="15" spans="1:9" ht="20.100000000000001" customHeight="1">
      <c r="A15" s="228">
        <v>20102</v>
      </c>
      <c r="B15" s="228" t="s">
        <v>129</v>
      </c>
      <c r="C15" s="227">
        <v>880</v>
      </c>
    </row>
    <row r="16" spans="1:9" s="25" customFormat="1" ht="20.100000000000001" customHeight="1">
      <c r="A16" s="228">
        <v>2010201</v>
      </c>
      <c r="B16" s="228" t="s">
        <v>487</v>
      </c>
      <c r="C16" s="227">
        <v>634</v>
      </c>
    </row>
    <row r="17" spans="1:3" s="25" customFormat="1" ht="20.100000000000001" customHeight="1">
      <c r="A17" s="228">
        <v>2010202</v>
      </c>
      <c r="B17" s="228" t="s">
        <v>589</v>
      </c>
      <c r="C17" s="227">
        <v>14</v>
      </c>
    </row>
    <row r="18" spans="1:3" s="25" customFormat="1" ht="20.100000000000001" customHeight="1">
      <c r="A18" s="228">
        <v>2010204</v>
      </c>
      <c r="B18" s="228" t="s">
        <v>594</v>
      </c>
      <c r="C18" s="227">
        <v>35</v>
      </c>
    </row>
    <row r="19" spans="1:3" s="25" customFormat="1" ht="20.100000000000001" customHeight="1">
      <c r="A19" s="228">
        <v>2010205</v>
      </c>
      <c r="B19" s="228" t="s">
        <v>595</v>
      </c>
      <c r="C19" s="227">
        <v>80</v>
      </c>
    </row>
    <row r="20" spans="1:3" s="25" customFormat="1" ht="20.100000000000001" customHeight="1">
      <c r="A20" s="228">
        <v>2010250</v>
      </c>
      <c r="B20" s="228" t="s">
        <v>488</v>
      </c>
      <c r="C20" s="227">
        <v>25</v>
      </c>
    </row>
    <row r="21" spans="1:3" s="25" customFormat="1" ht="20.100000000000001" customHeight="1">
      <c r="A21" s="228">
        <v>2010299</v>
      </c>
      <c r="B21" s="228" t="s">
        <v>596</v>
      </c>
      <c r="C21" s="227">
        <v>93</v>
      </c>
    </row>
    <row r="22" spans="1:3" s="25" customFormat="1" ht="25.5" customHeight="1">
      <c r="A22" s="228">
        <v>20103</v>
      </c>
      <c r="B22" s="228" t="s">
        <v>130</v>
      </c>
      <c r="C22" s="227">
        <v>8933</v>
      </c>
    </row>
    <row r="23" spans="1:3" s="25" customFormat="1" ht="20.100000000000001" customHeight="1">
      <c r="A23" s="228">
        <v>2010301</v>
      </c>
      <c r="B23" s="228" t="s">
        <v>487</v>
      </c>
      <c r="C23" s="227">
        <v>4562</v>
      </c>
    </row>
    <row r="24" spans="1:3" s="25" customFormat="1" ht="20.100000000000001" customHeight="1">
      <c r="A24" s="228">
        <v>2010306</v>
      </c>
      <c r="B24" s="228" t="s">
        <v>489</v>
      </c>
      <c r="C24" s="227">
        <v>336</v>
      </c>
    </row>
    <row r="25" spans="1:3" s="25" customFormat="1" ht="20.100000000000001" customHeight="1">
      <c r="A25" s="228">
        <v>2010308</v>
      </c>
      <c r="B25" s="228" t="s">
        <v>490</v>
      </c>
      <c r="C25" s="227">
        <v>573</v>
      </c>
    </row>
    <row r="26" spans="1:3" s="25" customFormat="1" ht="20.100000000000001" customHeight="1">
      <c r="A26" s="228">
        <v>2010350</v>
      </c>
      <c r="B26" s="228" t="s">
        <v>488</v>
      </c>
      <c r="C26" s="227">
        <v>808</v>
      </c>
    </row>
    <row r="27" spans="1:3" s="25" customFormat="1" ht="20.100000000000001" customHeight="1">
      <c r="A27" s="228">
        <v>2010399</v>
      </c>
      <c r="B27" s="228" t="s">
        <v>491</v>
      </c>
      <c r="C27" s="227">
        <v>2654</v>
      </c>
    </row>
    <row r="28" spans="1:3" s="25" customFormat="1" ht="20.100000000000001" customHeight="1">
      <c r="A28" s="228">
        <v>20104</v>
      </c>
      <c r="B28" s="228" t="s">
        <v>131</v>
      </c>
      <c r="C28" s="227">
        <v>1239</v>
      </c>
    </row>
    <row r="29" spans="1:3" s="25" customFormat="1" ht="20.100000000000001" customHeight="1">
      <c r="A29" s="228">
        <v>2010401</v>
      </c>
      <c r="B29" s="228" t="s">
        <v>487</v>
      </c>
      <c r="C29" s="227">
        <v>600</v>
      </c>
    </row>
    <row r="30" spans="1:3" s="25" customFormat="1" ht="20.100000000000001" customHeight="1">
      <c r="A30" s="228">
        <v>2010408</v>
      </c>
      <c r="B30" s="228" t="s">
        <v>597</v>
      </c>
      <c r="C30" s="227">
        <v>0</v>
      </c>
    </row>
    <row r="31" spans="1:3" s="25" customFormat="1" ht="20.100000000000001" customHeight="1">
      <c r="A31" s="228">
        <v>2010450</v>
      </c>
      <c r="B31" s="228" t="s">
        <v>488</v>
      </c>
      <c r="C31" s="227">
        <v>133</v>
      </c>
    </row>
    <row r="32" spans="1:3" s="25" customFormat="1" ht="20.100000000000001" customHeight="1">
      <c r="A32" s="228">
        <v>2010499</v>
      </c>
      <c r="B32" s="228" t="s">
        <v>598</v>
      </c>
      <c r="C32" s="227">
        <v>506</v>
      </c>
    </row>
    <row r="33" spans="1:3" s="25" customFormat="1" ht="20.100000000000001" customHeight="1">
      <c r="A33" s="228">
        <v>20105</v>
      </c>
      <c r="B33" s="228" t="s">
        <v>132</v>
      </c>
      <c r="C33" s="227">
        <v>518</v>
      </c>
    </row>
    <row r="34" spans="1:3" s="25" customFormat="1" ht="20.100000000000001" customHeight="1">
      <c r="A34" s="228">
        <v>2010501</v>
      </c>
      <c r="B34" s="228" t="s">
        <v>487</v>
      </c>
      <c r="C34" s="227">
        <v>296</v>
      </c>
    </row>
    <row r="35" spans="1:3" s="25" customFormat="1" ht="20.100000000000001" customHeight="1">
      <c r="A35" s="228">
        <v>2010507</v>
      </c>
      <c r="B35" s="228" t="s">
        <v>599</v>
      </c>
      <c r="C35" s="227">
        <v>59</v>
      </c>
    </row>
    <row r="36" spans="1:3" s="25" customFormat="1" ht="20.100000000000001" customHeight="1">
      <c r="A36" s="228">
        <v>2010508</v>
      </c>
      <c r="B36" s="228" t="s">
        <v>600</v>
      </c>
      <c r="C36" s="227">
        <v>11</v>
      </c>
    </row>
    <row r="37" spans="1:3" s="25" customFormat="1" ht="20.100000000000001" customHeight="1">
      <c r="A37" s="228">
        <v>2010550</v>
      </c>
      <c r="B37" s="228" t="s">
        <v>488</v>
      </c>
      <c r="C37" s="227">
        <v>31</v>
      </c>
    </row>
    <row r="38" spans="1:3" s="25" customFormat="1" ht="20.100000000000001" customHeight="1">
      <c r="A38" s="228">
        <v>2010599</v>
      </c>
      <c r="B38" s="228" t="s">
        <v>601</v>
      </c>
      <c r="C38" s="227">
        <v>120</v>
      </c>
    </row>
    <row r="39" spans="1:3" s="25" customFormat="1" ht="20.100000000000001" customHeight="1">
      <c r="A39" s="228">
        <v>20106</v>
      </c>
      <c r="B39" s="228" t="s">
        <v>133</v>
      </c>
      <c r="C39" s="227">
        <v>2912</v>
      </c>
    </row>
    <row r="40" spans="1:3" s="25" customFormat="1" ht="20.100000000000001" customHeight="1">
      <c r="A40" s="228">
        <v>2010601</v>
      </c>
      <c r="B40" s="228" t="s">
        <v>487</v>
      </c>
      <c r="C40" s="227">
        <v>1212</v>
      </c>
    </row>
    <row r="41" spans="1:3" s="25" customFormat="1" ht="20.100000000000001" customHeight="1">
      <c r="A41" s="228">
        <v>2010650</v>
      </c>
      <c r="B41" s="228" t="s">
        <v>488</v>
      </c>
      <c r="C41" s="227">
        <v>60</v>
      </c>
    </row>
    <row r="42" spans="1:3" s="25" customFormat="1" ht="20.100000000000001" customHeight="1">
      <c r="A42" s="228">
        <v>2010699</v>
      </c>
      <c r="B42" s="228" t="s">
        <v>492</v>
      </c>
      <c r="C42" s="227">
        <v>1640</v>
      </c>
    </row>
    <row r="43" spans="1:3" s="25" customFormat="1" ht="20.100000000000001" customHeight="1">
      <c r="A43" s="228">
        <v>20107</v>
      </c>
      <c r="B43" s="228" t="s">
        <v>134</v>
      </c>
      <c r="C43" s="227">
        <v>908</v>
      </c>
    </row>
    <row r="44" spans="1:3" s="25" customFormat="1" ht="20.100000000000001" customHeight="1">
      <c r="A44" s="228">
        <v>2010704</v>
      </c>
      <c r="B44" s="228" t="s">
        <v>602</v>
      </c>
      <c r="C44" s="227">
        <v>250</v>
      </c>
    </row>
    <row r="45" spans="1:3" s="25" customFormat="1" ht="20.100000000000001" customHeight="1">
      <c r="A45" s="228">
        <v>2010799</v>
      </c>
      <c r="B45" s="228" t="s">
        <v>603</v>
      </c>
      <c r="C45" s="227">
        <v>658</v>
      </c>
    </row>
    <row r="46" spans="1:3" s="25" customFormat="1" ht="20.100000000000001" customHeight="1">
      <c r="A46" s="228">
        <v>20108</v>
      </c>
      <c r="B46" s="228" t="s">
        <v>135</v>
      </c>
      <c r="C46" s="227">
        <v>246</v>
      </c>
    </row>
    <row r="47" spans="1:3" s="25" customFormat="1" ht="20.100000000000001" customHeight="1">
      <c r="A47" s="228">
        <v>2010804</v>
      </c>
      <c r="B47" s="228" t="s">
        <v>604</v>
      </c>
      <c r="C47" s="227">
        <v>246</v>
      </c>
    </row>
    <row r="48" spans="1:3" s="25" customFormat="1" ht="20.100000000000001" customHeight="1">
      <c r="A48" s="228">
        <v>20110</v>
      </c>
      <c r="B48" s="228" t="s">
        <v>136</v>
      </c>
      <c r="C48" s="227">
        <v>214</v>
      </c>
    </row>
    <row r="49" spans="1:3" s="25" customFormat="1" ht="20.100000000000001" customHeight="1">
      <c r="A49" s="228">
        <v>2011001</v>
      </c>
      <c r="B49" s="228" t="s">
        <v>487</v>
      </c>
      <c r="C49" s="227">
        <v>155</v>
      </c>
    </row>
    <row r="50" spans="1:3" s="25" customFormat="1" ht="20.100000000000001" customHeight="1">
      <c r="A50" s="228">
        <v>2011050</v>
      </c>
      <c r="B50" s="228" t="s">
        <v>488</v>
      </c>
      <c r="C50" s="227">
        <v>43</v>
      </c>
    </row>
    <row r="51" spans="1:3" s="25" customFormat="1" ht="20.100000000000001" customHeight="1">
      <c r="A51" s="228">
        <v>2011099</v>
      </c>
      <c r="B51" s="228" t="s">
        <v>605</v>
      </c>
      <c r="C51" s="227">
        <v>16</v>
      </c>
    </row>
    <row r="52" spans="1:3" s="25" customFormat="1" ht="20.100000000000001" customHeight="1">
      <c r="A52" s="228">
        <v>20111</v>
      </c>
      <c r="B52" s="228" t="s">
        <v>137</v>
      </c>
      <c r="C52" s="227">
        <v>2077</v>
      </c>
    </row>
    <row r="53" spans="1:3" s="25" customFormat="1" ht="20.100000000000001" customHeight="1">
      <c r="A53" s="228">
        <v>2011101</v>
      </c>
      <c r="B53" s="228" t="s">
        <v>487</v>
      </c>
      <c r="C53" s="227">
        <v>1532</v>
      </c>
    </row>
    <row r="54" spans="1:3" s="25" customFormat="1" ht="20.100000000000001" customHeight="1">
      <c r="A54" s="228">
        <v>2011150</v>
      </c>
      <c r="B54" s="228" t="s">
        <v>488</v>
      </c>
      <c r="C54" s="227">
        <v>131</v>
      </c>
    </row>
    <row r="55" spans="1:3" s="25" customFormat="1" ht="20.100000000000001" customHeight="1">
      <c r="A55" s="228">
        <v>2011199</v>
      </c>
      <c r="B55" s="228" t="s">
        <v>606</v>
      </c>
      <c r="C55" s="227">
        <v>415</v>
      </c>
    </row>
    <row r="56" spans="1:3" s="25" customFormat="1" ht="20.100000000000001" customHeight="1">
      <c r="A56" s="228">
        <v>20113</v>
      </c>
      <c r="B56" s="228" t="s">
        <v>138</v>
      </c>
      <c r="C56" s="227">
        <v>9025</v>
      </c>
    </row>
    <row r="57" spans="1:3" s="25" customFormat="1" ht="20.100000000000001" customHeight="1">
      <c r="A57" s="228">
        <v>2011301</v>
      </c>
      <c r="B57" s="228" t="s">
        <v>487</v>
      </c>
      <c r="C57" s="227">
        <v>982</v>
      </c>
    </row>
    <row r="58" spans="1:3" s="25" customFormat="1" ht="20.100000000000001" customHeight="1">
      <c r="A58" s="228">
        <v>2011308</v>
      </c>
      <c r="B58" s="228" t="s">
        <v>493</v>
      </c>
      <c r="C58" s="227">
        <v>6941</v>
      </c>
    </row>
    <row r="59" spans="1:3" s="25" customFormat="1" ht="20.100000000000001" customHeight="1">
      <c r="A59" s="228">
        <v>2011350</v>
      </c>
      <c r="B59" s="228" t="s">
        <v>488</v>
      </c>
      <c r="C59" s="227">
        <v>199</v>
      </c>
    </row>
    <row r="60" spans="1:3" s="25" customFormat="1" ht="20.100000000000001" customHeight="1">
      <c r="A60" s="228">
        <v>2011399</v>
      </c>
      <c r="B60" s="228" t="s">
        <v>494</v>
      </c>
      <c r="C60" s="227">
        <v>902</v>
      </c>
    </row>
    <row r="61" spans="1:3" s="25" customFormat="1" ht="20.100000000000001" customHeight="1">
      <c r="A61" s="228">
        <v>20126</v>
      </c>
      <c r="B61" s="228" t="s">
        <v>139</v>
      </c>
      <c r="C61" s="227">
        <v>334</v>
      </c>
    </row>
    <row r="62" spans="1:3" s="25" customFormat="1" ht="20.100000000000001" customHeight="1">
      <c r="A62" s="228">
        <v>2012601</v>
      </c>
      <c r="B62" s="228" t="s">
        <v>487</v>
      </c>
      <c r="C62" s="227">
        <v>284</v>
      </c>
    </row>
    <row r="63" spans="1:3" s="25" customFormat="1" ht="20.100000000000001" customHeight="1">
      <c r="A63" s="228">
        <v>2012604</v>
      </c>
      <c r="B63" s="228" t="s">
        <v>607</v>
      </c>
      <c r="C63" s="227">
        <v>30</v>
      </c>
    </row>
    <row r="64" spans="1:3" s="25" customFormat="1" ht="20.100000000000001" customHeight="1">
      <c r="A64" s="228">
        <v>2012699</v>
      </c>
      <c r="B64" s="228" t="s">
        <v>608</v>
      </c>
      <c r="C64" s="227">
        <v>20</v>
      </c>
    </row>
    <row r="65" spans="1:3" s="25" customFormat="1" ht="20.100000000000001" customHeight="1">
      <c r="A65" s="228">
        <v>20128</v>
      </c>
      <c r="B65" s="228" t="s">
        <v>140</v>
      </c>
      <c r="C65" s="227">
        <v>113</v>
      </c>
    </row>
    <row r="66" spans="1:3" s="25" customFormat="1" ht="20.100000000000001" customHeight="1">
      <c r="A66" s="228">
        <v>2012801</v>
      </c>
      <c r="B66" s="228" t="s">
        <v>487</v>
      </c>
      <c r="C66" s="227">
        <v>74</v>
      </c>
    </row>
    <row r="67" spans="1:3" s="25" customFormat="1" ht="20.100000000000001" customHeight="1">
      <c r="A67" s="228">
        <v>2012899</v>
      </c>
      <c r="B67" s="228" t="s">
        <v>609</v>
      </c>
      <c r="C67" s="227">
        <v>39</v>
      </c>
    </row>
    <row r="68" spans="1:3" s="25" customFormat="1" ht="20.100000000000001" customHeight="1">
      <c r="A68" s="228">
        <v>20129</v>
      </c>
      <c r="B68" s="228" t="s">
        <v>141</v>
      </c>
      <c r="C68" s="227">
        <v>1322</v>
      </c>
    </row>
    <row r="69" spans="1:3" s="25" customFormat="1" ht="20.100000000000001" customHeight="1">
      <c r="A69" s="228">
        <v>2012901</v>
      </c>
      <c r="B69" s="228" t="s">
        <v>487</v>
      </c>
      <c r="C69" s="227">
        <v>174</v>
      </c>
    </row>
    <row r="70" spans="1:3" s="25" customFormat="1" ht="20.100000000000001" customHeight="1">
      <c r="A70" s="228">
        <v>2012902</v>
      </c>
      <c r="B70" s="228" t="s">
        <v>589</v>
      </c>
      <c r="C70" s="227">
        <v>76</v>
      </c>
    </row>
    <row r="71" spans="1:3" s="25" customFormat="1" ht="20.100000000000001" customHeight="1">
      <c r="A71" s="228">
        <v>2012950</v>
      </c>
      <c r="B71" s="228" t="s">
        <v>488</v>
      </c>
      <c r="C71" s="227">
        <v>91</v>
      </c>
    </row>
    <row r="72" spans="1:3" s="25" customFormat="1" ht="20.100000000000001" customHeight="1">
      <c r="A72" s="228">
        <v>2012999</v>
      </c>
      <c r="B72" s="228" t="s">
        <v>495</v>
      </c>
      <c r="C72" s="227">
        <v>981</v>
      </c>
    </row>
    <row r="73" spans="1:3" s="25" customFormat="1" ht="20.100000000000001" customHeight="1">
      <c r="A73" s="228">
        <v>20131</v>
      </c>
      <c r="B73" s="228" t="s">
        <v>142</v>
      </c>
      <c r="C73" s="227">
        <v>1158</v>
      </c>
    </row>
    <row r="74" spans="1:3" s="25" customFormat="1" ht="20.100000000000001" customHeight="1">
      <c r="A74" s="228">
        <v>2013101</v>
      </c>
      <c r="B74" s="228" t="s">
        <v>487</v>
      </c>
      <c r="C74" s="227">
        <v>681</v>
      </c>
    </row>
    <row r="75" spans="1:3" s="25" customFormat="1" ht="20.100000000000001" customHeight="1">
      <c r="A75" s="228">
        <v>2013150</v>
      </c>
      <c r="B75" s="228" t="s">
        <v>488</v>
      </c>
      <c r="C75" s="227">
        <v>263</v>
      </c>
    </row>
    <row r="76" spans="1:3" s="25" customFormat="1" ht="20.100000000000001" customHeight="1">
      <c r="A76" s="228">
        <v>2013199</v>
      </c>
      <c r="B76" s="228" t="s">
        <v>496</v>
      </c>
      <c r="C76" s="227">
        <v>214</v>
      </c>
    </row>
    <row r="77" spans="1:3" s="25" customFormat="1" ht="20.100000000000001" customHeight="1">
      <c r="A77" s="228">
        <v>20132</v>
      </c>
      <c r="B77" s="228" t="s">
        <v>143</v>
      </c>
      <c r="C77" s="227">
        <v>936</v>
      </c>
    </row>
    <row r="78" spans="1:3" s="25" customFormat="1" ht="20.100000000000001" customHeight="1">
      <c r="A78" s="228">
        <v>2013201</v>
      </c>
      <c r="B78" s="228" t="s">
        <v>487</v>
      </c>
      <c r="C78" s="227">
        <v>662</v>
      </c>
    </row>
    <row r="79" spans="1:3" s="25" customFormat="1" ht="20.100000000000001" customHeight="1">
      <c r="A79" s="228">
        <v>2013250</v>
      </c>
      <c r="B79" s="228" t="s">
        <v>488</v>
      </c>
      <c r="C79" s="227">
        <v>10</v>
      </c>
    </row>
    <row r="80" spans="1:3" s="25" customFormat="1" ht="20.100000000000001" customHeight="1">
      <c r="A80" s="228">
        <v>2013299</v>
      </c>
      <c r="B80" s="228" t="s">
        <v>610</v>
      </c>
      <c r="C80" s="227">
        <v>264</v>
      </c>
    </row>
    <row r="81" spans="1:3" s="25" customFormat="1" ht="20.100000000000001" customHeight="1">
      <c r="A81" s="228">
        <v>20133</v>
      </c>
      <c r="B81" s="228" t="s">
        <v>144</v>
      </c>
      <c r="C81" s="227">
        <v>896</v>
      </c>
    </row>
    <row r="82" spans="1:3" s="25" customFormat="1" ht="20.100000000000001" customHeight="1">
      <c r="A82" s="228">
        <v>2013301</v>
      </c>
      <c r="B82" s="228" t="s">
        <v>487</v>
      </c>
      <c r="C82" s="227">
        <v>329</v>
      </c>
    </row>
    <row r="83" spans="1:3" s="25" customFormat="1" ht="20.100000000000001" customHeight="1">
      <c r="A83" s="228">
        <v>2013350</v>
      </c>
      <c r="B83" s="228" t="s">
        <v>488</v>
      </c>
      <c r="C83" s="227">
        <v>132</v>
      </c>
    </row>
    <row r="84" spans="1:3" s="25" customFormat="1" ht="20.100000000000001" customHeight="1">
      <c r="A84" s="228">
        <v>2013399</v>
      </c>
      <c r="B84" s="228" t="s">
        <v>611</v>
      </c>
      <c r="C84" s="227">
        <v>434</v>
      </c>
    </row>
    <row r="85" spans="1:3" s="25" customFormat="1" ht="20.100000000000001" customHeight="1">
      <c r="A85" s="228">
        <v>20134</v>
      </c>
      <c r="B85" s="228" t="s">
        <v>145</v>
      </c>
      <c r="C85" s="227">
        <v>331</v>
      </c>
    </row>
    <row r="86" spans="1:3" s="25" customFormat="1" ht="20.100000000000001" customHeight="1">
      <c r="A86" s="228">
        <v>2013401</v>
      </c>
      <c r="B86" s="228" t="s">
        <v>487</v>
      </c>
      <c r="C86" s="227">
        <v>227</v>
      </c>
    </row>
    <row r="87" spans="1:3" s="25" customFormat="1" ht="20.100000000000001" customHeight="1">
      <c r="A87" s="228">
        <v>2013499</v>
      </c>
      <c r="B87" s="228" t="s">
        <v>612</v>
      </c>
      <c r="C87" s="227">
        <v>104</v>
      </c>
    </row>
    <row r="88" spans="1:3" s="25" customFormat="1" ht="20.100000000000001" customHeight="1">
      <c r="A88" s="228">
        <v>20136</v>
      </c>
      <c r="B88" s="228" t="s">
        <v>146</v>
      </c>
      <c r="C88" s="227">
        <v>566</v>
      </c>
    </row>
    <row r="89" spans="1:3" s="25" customFormat="1" ht="20.100000000000001" customHeight="1">
      <c r="A89" s="228">
        <v>2013601</v>
      </c>
      <c r="B89" s="228" t="s">
        <v>487</v>
      </c>
      <c r="C89" s="227">
        <v>180</v>
      </c>
    </row>
    <row r="90" spans="1:3" s="25" customFormat="1" ht="20.100000000000001" customHeight="1">
      <c r="A90" s="228">
        <v>2013699</v>
      </c>
      <c r="B90" s="228" t="s">
        <v>497</v>
      </c>
      <c r="C90" s="227">
        <v>387</v>
      </c>
    </row>
    <row r="91" spans="1:3" s="25" customFormat="1" ht="20.100000000000001" customHeight="1">
      <c r="A91" s="228">
        <v>20138</v>
      </c>
      <c r="B91" s="228" t="s">
        <v>147</v>
      </c>
      <c r="C91" s="227">
        <v>65</v>
      </c>
    </row>
    <row r="92" spans="1:3" s="25" customFormat="1" ht="20.100000000000001" customHeight="1">
      <c r="A92" s="228">
        <v>2013801</v>
      </c>
      <c r="B92" s="228" t="s">
        <v>487</v>
      </c>
      <c r="C92" s="227">
        <v>2</v>
      </c>
    </row>
    <row r="93" spans="1:3" s="25" customFormat="1" ht="20.100000000000001" customHeight="1">
      <c r="A93" s="228">
        <v>2013899</v>
      </c>
      <c r="B93" s="228" t="s">
        <v>613</v>
      </c>
      <c r="C93" s="227">
        <v>64</v>
      </c>
    </row>
    <row r="94" spans="1:3" s="25" customFormat="1" ht="20.100000000000001" customHeight="1">
      <c r="A94" s="228">
        <v>20199</v>
      </c>
      <c r="B94" s="228" t="s">
        <v>148</v>
      </c>
      <c r="C94" s="227">
        <v>25933</v>
      </c>
    </row>
    <row r="95" spans="1:3" s="25" customFormat="1" ht="20.100000000000001" customHeight="1">
      <c r="A95" s="228">
        <v>2019999</v>
      </c>
      <c r="B95" s="228" t="s">
        <v>498</v>
      </c>
      <c r="C95" s="227">
        <v>25933</v>
      </c>
    </row>
    <row r="96" spans="1:3" s="25" customFormat="1" ht="20.100000000000001" customHeight="1">
      <c r="A96" s="228">
        <v>204</v>
      </c>
      <c r="B96" s="228" t="s">
        <v>149</v>
      </c>
      <c r="C96" s="227">
        <v>19738</v>
      </c>
    </row>
    <row r="97" spans="1:3" s="25" customFormat="1" ht="20.100000000000001" customHeight="1">
      <c r="A97" s="228">
        <v>20402</v>
      </c>
      <c r="B97" s="228" t="s">
        <v>150</v>
      </c>
      <c r="C97" s="227">
        <v>17360</v>
      </c>
    </row>
    <row r="98" spans="1:3" s="25" customFormat="1" ht="20.100000000000001" customHeight="1">
      <c r="A98" s="228">
        <v>2040201</v>
      </c>
      <c r="B98" s="229" t="s">
        <v>487</v>
      </c>
      <c r="C98" s="227">
        <v>10809</v>
      </c>
    </row>
    <row r="99" spans="1:3" s="25" customFormat="1" ht="20.100000000000001" customHeight="1">
      <c r="A99" s="228">
        <v>2040220</v>
      </c>
      <c r="B99" s="228" t="s">
        <v>614</v>
      </c>
      <c r="C99" s="227">
        <v>6031</v>
      </c>
    </row>
    <row r="100" spans="1:3" s="25" customFormat="1" ht="20.100000000000001" customHeight="1">
      <c r="A100" s="228">
        <v>2040299</v>
      </c>
      <c r="B100" s="228" t="s">
        <v>615</v>
      </c>
      <c r="C100" s="227">
        <v>520</v>
      </c>
    </row>
    <row r="101" spans="1:3" s="25" customFormat="1" ht="20.100000000000001" customHeight="1">
      <c r="A101" s="228">
        <v>20405</v>
      </c>
      <c r="B101" s="228" t="s">
        <v>151</v>
      </c>
      <c r="C101" s="227">
        <v>0</v>
      </c>
    </row>
    <row r="102" spans="1:3" s="25" customFormat="1" ht="20.100000000000001" customHeight="1">
      <c r="A102" s="228">
        <v>2040599</v>
      </c>
      <c r="B102" s="228" t="s">
        <v>616</v>
      </c>
      <c r="C102" s="227">
        <v>0</v>
      </c>
    </row>
    <row r="103" spans="1:3" s="25" customFormat="1" ht="20.100000000000001" customHeight="1">
      <c r="A103" s="228">
        <v>20406</v>
      </c>
      <c r="B103" s="229" t="s">
        <v>152</v>
      </c>
      <c r="C103" s="227">
        <v>1849</v>
      </c>
    </row>
    <row r="104" spans="1:3" s="25" customFormat="1" ht="20.100000000000001" customHeight="1">
      <c r="A104" s="228">
        <v>2040601</v>
      </c>
      <c r="B104" s="228" t="s">
        <v>487</v>
      </c>
      <c r="C104" s="227">
        <v>1148</v>
      </c>
    </row>
    <row r="105" spans="1:3" s="25" customFormat="1" ht="20.100000000000001" customHeight="1">
      <c r="A105" s="228">
        <v>2040604</v>
      </c>
      <c r="B105" s="228" t="s">
        <v>499</v>
      </c>
      <c r="C105" s="227">
        <v>378</v>
      </c>
    </row>
    <row r="106" spans="1:3" s="25" customFormat="1" ht="20.100000000000001" customHeight="1">
      <c r="A106" s="228">
        <v>2040605</v>
      </c>
      <c r="B106" s="228" t="s">
        <v>617</v>
      </c>
      <c r="C106" s="227">
        <v>10</v>
      </c>
    </row>
    <row r="107" spans="1:3" s="25" customFormat="1" ht="20.100000000000001" customHeight="1">
      <c r="A107" s="228">
        <v>2040610</v>
      </c>
      <c r="B107" s="228" t="s">
        <v>500</v>
      </c>
      <c r="C107" s="227">
        <v>120</v>
      </c>
    </row>
    <row r="108" spans="1:3" s="25" customFormat="1" ht="20.100000000000001" customHeight="1">
      <c r="A108" s="228">
        <v>2040650</v>
      </c>
      <c r="B108" s="228" t="s">
        <v>488</v>
      </c>
      <c r="C108" s="227">
        <v>129</v>
      </c>
    </row>
    <row r="109" spans="1:3" s="25" customFormat="1" ht="20.100000000000001" customHeight="1">
      <c r="A109" s="228">
        <v>2040699</v>
      </c>
      <c r="B109" s="228" t="s">
        <v>501</v>
      </c>
      <c r="C109" s="227">
        <v>65</v>
      </c>
    </row>
    <row r="110" spans="1:3" s="25" customFormat="1" ht="20.100000000000001" customHeight="1">
      <c r="A110" s="228">
        <v>20499</v>
      </c>
      <c r="B110" s="228" t="s">
        <v>153</v>
      </c>
      <c r="C110" s="227">
        <v>529</v>
      </c>
    </row>
    <row r="111" spans="1:3" s="25" customFormat="1" ht="20.100000000000001" customHeight="1">
      <c r="A111" s="228">
        <v>2049901</v>
      </c>
      <c r="B111" s="228" t="s">
        <v>502</v>
      </c>
      <c r="C111" s="227">
        <v>529</v>
      </c>
    </row>
    <row r="112" spans="1:3" s="25" customFormat="1" ht="20.100000000000001" customHeight="1">
      <c r="A112" s="228">
        <v>205</v>
      </c>
      <c r="B112" s="228" t="s">
        <v>154</v>
      </c>
      <c r="C112" s="227">
        <v>132757</v>
      </c>
    </row>
    <row r="113" spans="1:6" s="25" customFormat="1" ht="20.100000000000001" customHeight="1">
      <c r="A113" s="228">
        <v>20501</v>
      </c>
      <c r="B113" s="228" t="s">
        <v>155</v>
      </c>
      <c r="C113" s="227">
        <v>1185</v>
      </c>
    </row>
    <row r="114" spans="1:6" s="25" customFormat="1" ht="20.100000000000001" customHeight="1">
      <c r="A114" s="228">
        <v>2050101</v>
      </c>
      <c r="B114" s="228" t="s">
        <v>487</v>
      </c>
      <c r="C114" s="227">
        <v>518</v>
      </c>
    </row>
    <row r="115" spans="1:6" s="25" customFormat="1" ht="20.100000000000001" customHeight="1">
      <c r="A115" s="228">
        <v>2050102</v>
      </c>
      <c r="B115" s="228" t="s">
        <v>589</v>
      </c>
      <c r="C115" s="227">
        <v>367</v>
      </c>
    </row>
    <row r="116" spans="1:6" s="25" customFormat="1" ht="20.100000000000001" customHeight="1">
      <c r="A116" s="228">
        <v>2050199</v>
      </c>
      <c r="B116" s="228" t="s">
        <v>503</v>
      </c>
      <c r="C116" s="227">
        <v>300</v>
      </c>
    </row>
    <row r="117" spans="1:6" s="25" customFormat="1" ht="20.100000000000001" customHeight="1">
      <c r="A117" s="228">
        <v>20502</v>
      </c>
      <c r="B117" s="228" t="s">
        <v>156</v>
      </c>
      <c r="C117" s="227">
        <v>124546</v>
      </c>
    </row>
    <row r="118" spans="1:6" s="25" customFormat="1" ht="20.100000000000001" customHeight="1">
      <c r="A118" s="228">
        <v>2050201</v>
      </c>
      <c r="B118" s="228" t="s">
        <v>504</v>
      </c>
      <c r="C118" s="227">
        <v>5782</v>
      </c>
    </row>
    <row r="119" spans="1:6" s="25" customFormat="1" ht="20.100000000000001" customHeight="1">
      <c r="A119" s="228">
        <v>2050202</v>
      </c>
      <c r="B119" s="228" t="s">
        <v>505</v>
      </c>
      <c r="C119" s="227">
        <v>60799</v>
      </c>
    </row>
    <row r="120" spans="1:6" s="25" customFormat="1" ht="20.100000000000001" customHeight="1">
      <c r="A120" s="228">
        <v>2050203</v>
      </c>
      <c r="B120" s="229" t="s">
        <v>506</v>
      </c>
      <c r="C120" s="227">
        <v>41939</v>
      </c>
    </row>
    <row r="121" spans="1:6" s="25" customFormat="1" ht="20.100000000000001" customHeight="1">
      <c r="A121" s="228">
        <v>2050204</v>
      </c>
      <c r="B121" s="228" t="s">
        <v>507</v>
      </c>
      <c r="C121" s="227">
        <v>15200</v>
      </c>
    </row>
    <row r="122" spans="1:6" s="25" customFormat="1" ht="20.100000000000001" customHeight="1">
      <c r="A122" s="228">
        <v>2050205</v>
      </c>
      <c r="B122" s="228" t="s">
        <v>618</v>
      </c>
      <c r="C122" s="227">
        <v>3</v>
      </c>
    </row>
    <row r="123" spans="1:6" s="25" customFormat="1" ht="20.100000000000001" customHeight="1">
      <c r="A123" s="228">
        <v>2050299</v>
      </c>
      <c r="B123" s="228" t="s">
        <v>508</v>
      </c>
      <c r="C123" s="227">
        <v>824</v>
      </c>
    </row>
    <row r="124" spans="1:6" s="25" customFormat="1" ht="20.100000000000001" customHeight="1">
      <c r="A124" s="228">
        <v>20503</v>
      </c>
      <c r="B124" s="228" t="s">
        <v>157</v>
      </c>
      <c r="C124" s="227">
        <v>4315</v>
      </c>
    </row>
    <row r="125" spans="1:6" s="25" customFormat="1" ht="20.100000000000001" customHeight="1">
      <c r="A125" s="228">
        <v>2050304</v>
      </c>
      <c r="B125" s="228" t="s">
        <v>509</v>
      </c>
      <c r="C125" s="227">
        <v>4153</v>
      </c>
    </row>
    <row r="126" spans="1:6" s="25" customFormat="1" ht="20.100000000000001" customHeight="1">
      <c r="A126" s="228">
        <v>2050399</v>
      </c>
      <c r="B126" s="228" t="s">
        <v>619</v>
      </c>
      <c r="C126" s="227">
        <v>162</v>
      </c>
      <c r="F126" s="30"/>
    </row>
    <row r="127" spans="1:6" s="25" customFormat="1" ht="20.100000000000001" customHeight="1">
      <c r="A127" s="228">
        <v>20507</v>
      </c>
      <c r="B127" s="228" t="s">
        <v>158</v>
      </c>
      <c r="C127" s="227">
        <v>534</v>
      </c>
    </row>
    <row r="128" spans="1:6" s="25" customFormat="1" ht="20.100000000000001" customHeight="1">
      <c r="A128" s="228">
        <v>2050701</v>
      </c>
      <c r="B128" s="228" t="s">
        <v>510</v>
      </c>
      <c r="C128" s="227">
        <v>488</v>
      </c>
    </row>
    <row r="129" spans="1:3" s="25" customFormat="1" ht="20.100000000000001" customHeight="1">
      <c r="A129" s="228">
        <v>2050799</v>
      </c>
      <c r="B129" s="228" t="s">
        <v>620</v>
      </c>
      <c r="C129" s="227">
        <v>46</v>
      </c>
    </row>
    <row r="130" spans="1:3" s="25" customFormat="1" ht="20.100000000000001" customHeight="1">
      <c r="A130" s="228">
        <v>20508</v>
      </c>
      <c r="B130" s="228" t="s">
        <v>159</v>
      </c>
      <c r="C130" s="227">
        <v>1997</v>
      </c>
    </row>
    <row r="131" spans="1:3" s="25" customFormat="1" ht="20.100000000000001" customHeight="1">
      <c r="A131" s="228">
        <v>2050801</v>
      </c>
      <c r="B131" s="228" t="s">
        <v>511</v>
      </c>
      <c r="C131" s="227">
        <v>1304</v>
      </c>
    </row>
    <row r="132" spans="1:3" s="25" customFormat="1" ht="20.100000000000001" customHeight="1">
      <c r="A132" s="228">
        <v>2050802</v>
      </c>
      <c r="B132" s="228" t="s">
        <v>512</v>
      </c>
      <c r="C132" s="227">
        <v>677</v>
      </c>
    </row>
    <row r="133" spans="1:3" s="25" customFormat="1" ht="20.100000000000001" customHeight="1">
      <c r="A133" s="228">
        <v>2050803</v>
      </c>
      <c r="B133" s="228" t="s">
        <v>621</v>
      </c>
      <c r="C133" s="227">
        <v>16</v>
      </c>
    </row>
    <row r="134" spans="1:3" s="25" customFormat="1" ht="20.100000000000001" customHeight="1">
      <c r="A134" s="228">
        <v>20599</v>
      </c>
      <c r="B134" s="228" t="s">
        <v>160</v>
      </c>
      <c r="C134" s="227">
        <v>180</v>
      </c>
    </row>
    <row r="135" spans="1:3" s="25" customFormat="1" ht="20.100000000000001" customHeight="1">
      <c r="A135" s="228">
        <v>2059999</v>
      </c>
      <c r="B135" s="228" t="s">
        <v>622</v>
      </c>
      <c r="C135" s="227">
        <v>180</v>
      </c>
    </row>
    <row r="136" spans="1:3" s="25" customFormat="1" ht="20.100000000000001" customHeight="1">
      <c r="A136" s="228">
        <v>206</v>
      </c>
      <c r="B136" s="228" t="s">
        <v>161</v>
      </c>
      <c r="C136" s="227">
        <v>977</v>
      </c>
    </row>
    <row r="137" spans="1:3" s="25" customFormat="1" ht="20.100000000000001" customHeight="1">
      <c r="A137" s="228">
        <v>20601</v>
      </c>
      <c r="B137" s="228" t="s">
        <v>162</v>
      </c>
      <c r="C137" s="227">
        <v>121</v>
      </c>
    </row>
    <row r="138" spans="1:3" s="25" customFormat="1" ht="20.100000000000001" customHeight="1">
      <c r="A138" s="228">
        <v>2060101</v>
      </c>
      <c r="B138" s="228" t="s">
        <v>487</v>
      </c>
      <c r="C138" s="227">
        <v>121</v>
      </c>
    </row>
    <row r="139" spans="1:3" s="25" customFormat="1" ht="20.100000000000001" customHeight="1">
      <c r="A139" s="228">
        <v>20604</v>
      </c>
      <c r="B139" s="228" t="s">
        <v>163</v>
      </c>
      <c r="C139" s="227">
        <v>183</v>
      </c>
    </row>
    <row r="140" spans="1:3" s="25" customFormat="1" ht="20.100000000000001" customHeight="1">
      <c r="A140" s="228">
        <v>2060404</v>
      </c>
      <c r="B140" s="228" t="s">
        <v>623</v>
      </c>
      <c r="C140" s="227">
        <v>152</v>
      </c>
    </row>
    <row r="141" spans="1:3" s="25" customFormat="1" ht="20.100000000000001" customHeight="1">
      <c r="A141" s="228">
        <v>2060499</v>
      </c>
      <c r="B141" s="228" t="s">
        <v>624</v>
      </c>
      <c r="C141" s="227">
        <v>31</v>
      </c>
    </row>
    <row r="142" spans="1:3" s="25" customFormat="1" ht="20.100000000000001" customHeight="1">
      <c r="A142" s="228">
        <v>20607</v>
      </c>
      <c r="B142" s="228" t="s">
        <v>164</v>
      </c>
      <c r="C142" s="227">
        <v>178</v>
      </c>
    </row>
    <row r="143" spans="1:3" s="25" customFormat="1" ht="20.100000000000001" customHeight="1">
      <c r="A143" s="228">
        <v>2060701</v>
      </c>
      <c r="B143" s="228" t="s">
        <v>513</v>
      </c>
      <c r="C143" s="227">
        <v>107</v>
      </c>
    </row>
    <row r="144" spans="1:3" s="25" customFormat="1" ht="20.100000000000001" customHeight="1">
      <c r="A144" s="228">
        <v>2060702</v>
      </c>
      <c r="B144" s="228" t="s">
        <v>625</v>
      </c>
      <c r="C144" s="227">
        <v>20</v>
      </c>
    </row>
    <row r="145" spans="1:3" s="25" customFormat="1" ht="20.100000000000001" customHeight="1">
      <c r="A145" s="228">
        <v>2060703</v>
      </c>
      <c r="B145" s="228" t="s">
        <v>514</v>
      </c>
      <c r="C145" s="227">
        <v>26</v>
      </c>
    </row>
    <row r="146" spans="1:3" s="25" customFormat="1" ht="20.100000000000001" customHeight="1">
      <c r="A146" s="228">
        <v>2060799</v>
      </c>
      <c r="B146" s="229" t="s">
        <v>626</v>
      </c>
      <c r="C146" s="227">
        <v>25</v>
      </c>
    </row>
    <row r="147" spans="1:3" s="25" customFormat="1" ht="20.100000000000001" customHeight="1">
      <c r="A147" s="228">
        <v>20699</v>
      </c>
      <c r="B147" s="228" t="s">
        <v>165</v>
      </c>
      <c r="C147" s="227">
        <v>494</v>
      </c>
    </row>
    <row r="148" spans="1:3" s="25" customFormat="1" ht="20.100000000000001" customHeight="1">
      <c r="A148" s="228">
        <v>2069901</v>
      </c>
      <c r="B148" s="228" t="s">
        <v>627</v>
      </c>
      <c r="C148" s="227">
        <v>415</v>
      </c>
    </row>
    <row r="149" spans="1:3" s="25" customFormat="1" ht="20.100000000000001" customHeight="1">
      <c r="A149" s="228">
        <v>2069999</v>
      </c>
      <c r="B149" s="228" t="s">
        <v>628</v>
      </c>
      <c r="C149" s="227">
        <v>79</v>
      </c>
    </row>
    <row r="150" spans="1:3" s="25" customFormat="1" ht="20.100000000000001" customHeight="1">
      <c r="A150" s="228">
        <v>207</v>
      </c>
      <c r="B150" s="228" t="s">
        <v>166</v>
      </c>
      <c r="C150" s="227">
        <v>2785</v>
      </c>
    </row>
    <row r="151" spans="1:3" s="25" customFormat="1" ht="20.100000000000001" customHeight="1">
      <c r="A151" s="228">
        <v>20701</v>
      </c>
      <c r="B151" s="228" t="s">
        <v>167</v>
      </c>
      <c r="C151" s="227">
        <v>2071</v>
      </c>
    </row>
    <row r="152" spans="1:3" s="25" customFormat="1" ht="20.100000000000001" customHeight="1">
      <c r="A152" s="228">
        <v>2070101</v>
      </c>
      <c r="B152" s="228" t="s">
        <v>487</v>
      </c>
      <c r="C152" s="227">
        <v>689</v>
      </c>
    </row>
    <row r="153" spans="1:3" s="25" customFormat="1" ht="20.100000000000001" customHeight="1">
      <c r="A153" s="228">
        <v>2070104</v>
      </c>
      <c r="B153" s="228" t="s">
        <v>515</v>
      </c>
      <c r="C153" s="227">
        <v>92</v>
      </c>
    </row>
    <row r="154" spans="1:3" s="25" customFormat="1" ht="20.100000000000001" customHeight="1">
      <c r="A154" s="228">
        <v>2070108</v>
      </c>
      <c r="B154" s="228" t="s">
        <v>629</v>
      </c>
      <c r="C154" s="227">
        <v>65</v>
      </c>
    </row>
    <row r="155" spans="1:3" s="25" customFormat="1" ht="20.100000000000001" customHeight="1">
      <c r="A155" s="228">
        <v>2070109</v>
      </c>
      <c r="B155" s="228" t="s">
        <v>516</v>
      </c>
      <c r="C155" s="227">
        <v>392</v>
      </c>
    </row>
    <row r="156" spans="1:3" s="25" customFormat="1" ht="20.100000000000001" customHeight="1">
      <c r="A156" s="228">
        <v>2070111</v>
      </c>
      <c r="B156" s="228" t="s">
        <v>517</v>
      </c>
      <c r="C156" s="227">
        <v>119</v>
      </c>
    </row>
    <row r="157" spans="1:3" s="25" customFormat="1" ht="20.100000000000001" customHeight="1">
      <c r="A157" s="228">
        <v>2070112</v>
      </c>
      <c r="B157" s="228" t="s">
        <v>518</v>
      </c>
      <c r="C157" s="227">
        <v>117</v>
      </c>
    </row>
    <row r="158" spans="1:3" s="25" customFormat="1" ht="20.100000000000001" customHeight="1">
      <c r="A158" s="228">
        <v>2070199</v>
      </c>
      <c r="B158" s="228" t="s">
        <v>519</v>
      </c>
      <c r="C158" s="227">
        <v>596</v>
      </c>
    </row>
    <row r="159" spans="1:3" s="25" customFormat="1" ht="20.100000000000001" customHeight="1">
      <c r="A159" s="228">
        <v>20702</v>
      </c>
      <c r="B159" s="228" t="s">
        <v>168</v>
      </c>
      <c r="C159" s="227">
        <v>93</v>
      </c>
    </row>
    <row r="160" spans="1:3" s="25" customFormat="1" ht="20.100000000000001" customHeight="1">
      <c r="A160" s="228">
        <v>2070204</v>
      </c>
      <c r="B160" s="229" t="s">
        <v>520</v>
      </c>
      <c r="C160" s="227">
        <v>93</v>
      </c>
    </row>
    <row r="161" spans="1:3" s="25" customFormat="1" ht="20.100000000000001" customHeight="1">
      <c r="A161" s="228">
        <v>20703</v>
      </c>
      <c r="B161" s="228" t="s">
        <v>169</v>
      </c>
      <c r="C161" s="227">
        <v>121</v>
      </c>
    </row>
    <row r="162" spans="1:3" s="25" customFormat="1" ht="20.100000000000001" customHeight="1">
      <c r="A162" s="228">
        <v>2070308</v>
      </c>
      <c r="B162" s="228" t="s">
        <v>521</v>
      </c>
      <c r="C162" s="227">
        <v>121</v>
      </c>
    </row>
    <row r="163" spans="1:3" s="25" customFormat="1" ht="20.100000000000001" customHeight="1">
      <c r="A163" s="228">
        <v>20706</v>
      </c>
      <c r="B163" s="228" t="s">
        <v>170</v>
      </c>
      <c r="C163" s="227">
        <v>454</v>
      </c>
    </row>
    <row r="164" spans="1:3" s="25" customFormat="1" ht="20.100000000000001" customHeight="1">
      <c r="A164" s="228">
        <v>2070604</v>
      </c>
      <c r="B164" s="228" t="s">
        <v>522</v>
      </c>
      <c r="C164" s="227">
        <v>454</v>
      </c>
    </row>
    <row r="165" spans="1:3" s="25" customFormat="1" ht="20.100000000000001" customHeight="1">
      <c r="A165" s="228">
        <v>20708</v>
      </c>
      <c r="B165" s="228" t="s">
        <v>171</v>
      </c>
      <c r="C165" s="227">
        <v>45</v>
      </c>
    </row>
    <row r="166" spans="1:3" s="25" customFormat="1" ht="20.100000000000001" customHeight="1">
      <c r="A166" s="228">
        <v>2070805</v>
      </c>
      <c r="B166" s="228" t="s">
        <v>523</v>
      </c>
      <c r="C166" s="227">
        <v>10</v>
      </c>
    </row>
    <row r="167" spans="1:3" s="25" customFormat="1" ht="20.100000000000001" customHeight="1">
      <c r="A167" s="228">
        <v>2070899</v>
      </c>
      <c r="B167" s="228" t="s">
        <v>524</v>
      </c>
      <c r="C167" s="227">
        <v>35</v>
      </c>
    </row>
    <row r="168" spans="1:3" s="25" customFormat="1" ht="20.100000000000001" customHeight="1">
      <c r="A168" s="228">
        <v>208</v>
      </c>
      <c r="B168" s="228" t="s">
        <v>172</v>
      </c>
      <c r="C168" s="227">
        <v>65104</v>
      </c>
    </row>
    <row r="169" spans="1:3" s="25" customFormat="1" ht="20.100000000000001" customHeight="1">
      <c r="A169" s="228">
        <v>20801</v>
      </c>
      <c r="B169" s="228" t="s">
        <v>173</v>
      </c>
      <c r="C169" s="227">
        <v>3881</v>
      </c>
    </row>
    <row r="170" spans="1:3" s="25" customFormat="1" ht="20.100000000000001" customHeight="1">
      <c r="A170" s="228">
        <v>2080101</v>
      </c>
      <c r="B170" s="228" t="s">
        <v>487</v>
      </c>
      <c r="C170" s="227">
        <v>1476</v>
      </c>
    </row>
    <row r="171" spans="1:3" s="25" customFormat="1" ht="20.100000000000001" customHeight="1">
      <c r="A171" s="228">
        <v>2080109</v>
      </c>
      <c r="B171" s="228" t="s">
        <v>630</v>
      </c>
      <c r="C171" s="227">
        <v>157</v>
      </c>
    </row>
    <row r="172" spans="1:3" s="25" customFormat="1" ht="20.100000000000001" customHeight="1">
      <c r="A172" s="228">
        <v>2080199</v>
      </c>
      <c r="B172" s="228" t="s">
        <v>525</v>
      </c>
      <c r="C172" s="227">
        <v>2248</v>
      </c>
    </row>
    <row r="173" spans="1:3" s="25" customFormat="1" ht="20.100000000000001" customHeight="1">
      <c r="A173" s="228">
        <v>20802</v>
      </c>
      <c r="B173" s="228" t="s">
        <v>174</v>
      </c>
      <c r="C173" s="227">
        <v>773</v>
      </c>
    </row>
    <row r="174" spans="1:3" s="25" customFormat="1" ht="20.100000000000001" customHeight="1">
      <c r="A174" s="228">
        <v>2080201</v>
      </c>
      <c r="B174" s="228" t="s">
        <v>487</v>
      </c>
      <c r="C174" s="227">
        <v>515</v>
      </c>
    </row>
    <row r="175" spans="1:3" s="25" customFormat="1" ht="20.100000000000001" customHeight="1">
      <c r="A175" s="228">
        <v>2080207</v>
      </c>
      <c r="B175" s="228" t="s">
        <v>631</v>
      </c>
      <c r="C175" s="227">
        <v>50</v>
      </c>
    </row>
    <row r="176" spans="1:3" s="25" customFormat="1" ht="20.100000000000001" customHeight="1">
      <c r="A176" s="228">
        <v>2080299</v>
      </c>
      <c r="B176" s="228" t="s">
        <v>632</v>
      </c>
      <c r="C176" s="227">
        <v>208</v>
      </c>
    </row>
    <row r="177" spans="1:3" s="25" customFormat="1" ht="20.100000000000001" customHeight="1">
      <c r="A177" s="228">
        <v>20805</v>
      </c>
      <c r="B177" s="228" t="s">
        <v>175</v>
      </c>
      <c r="C177" s="227">
        <v>31732</v>
      </c>
    </row>
    <row r="178" spans="1:3" s="25" customFormat="1" ht="20.100000000000001" customHeight="1">
      <c r="A178" s="228">
        <v>2080501</v>
      </c>
      <c r="B178" s="228" t="s">
        <v>526</v>
      </c>
      <c r="C178" s="227">
        <v>125</v>
      </c>
    </row>
    <row r="179" spans="1:3" s="25" customFormat="1" ht="20.100000000000001" customHeight="1">
      <c r="A179" s="228">
        <v>2080502</v>
      </c>
      <c r="B179" s="228" t="s">
        <v>527</v>
      </c>
      <c r="C179" s="227">
        <v>65</v>
      </c>
    </row>
    <row r="180" spans="1:3" s="25" customFormat="1" ht="20.100000000000001" customHeight="1">
      <c r="A180" s="228">
        <v>2080505</v>
      </c>
      <c r="B180" s="228" t="s">
        <v>528</v>
      </c>
      <c r="C180" s="227">
        <v>14294</v>
      </c>
    </row>
    <row r="181" spans="1:3" s="25" customFormat="1" ht="20.100000000000001" customHeight="1">
      <c r="A181" s="228">
        <v>2080506</v>
      </c>
      <c r="B181" s="228" t="s">
        <v>529</v>
      </c>
      <c r="C181" s="227">
        <v>5926</v>
      </c>
    </row>
    <row r="182" spans="1:3" s="25" customFormat="1" ht="20.100000000000001" customHeight="1">
      <c r="A182" s="228">
        <v>2080599</v>
      </c>
      <c r="B182" s="228" t="s">
        <v>530</v>
      </c>
      <c r="C182" s="227">
        <v>11322</v>
      </c>
    </row>
    <row r="183" spans="1:3" s="25" customFormat="1" ht="20.100000000000001" customHeight="1">
      <c r="A183" s="228">
        <v>20807</v>
      </c>
      <c r="B183" s="228" t="s">
        <v>176</v>
      </c>
      <c r="C183" s="227">
        <v>2368</v>
      </c>
    </row>
    <row r="184" spans="1:3" s="25" customFormat="1" ht="20.100000000000001" customHeight="1">
      <c r="A184" s="228">
        <v>2080701</v>
      </c>
      <c r="B184" s="228" t="s">
        <v>633</v>
      </c>
      <c r="C184" s="227">
        <v>372</v>
      </c>
    </row>
    <row r="185" spans="1:3" s="25" customFormat="1" ht="20.100000000000001" customHeight="1">
      <c r="A185" s="228">
        <v>2080799</v>
      </c>
      <c r="B185" s="228" t="s">
        <v>634</v>
      </c>
      <c r="C185" s="227">
        <v>1996</v>
      </c>
    </row>
    <row r="186" spans="1:3" s="25" customFormat="1" ht="20.100000000000001" customHeight="1">
      <c r="A186" s="228">
        <v>20808</v>
      </c>
      <c r="B186" s="228" t="s">
        <v>177</v>
      </c>
      <c r="C186" s="227">
        <v>2606</v>
      </c>
    </row>
    <row r="187" spans="1:3" s="25" customFormat="1" ht="20.100000000000001" customHeight="1">
      <c r="A187" s="228">
        <v>2080801</v>
      </c>
      <c r="B187" s="228" t="s">
        <v>531</v>
      </c>
      <c r="C187" s="227">
        <v>336</v>
      </c>
    </row>
    <row r="188" spans="1:3" s="25" customFormat="1" ht="20.100000000000001" customHeight="1">
      <c r="A188" s="228">
        <v>2080802</v>
      </c>
      <c r="B188" s="228" t="s">
        <v>532</v>
      </c>
      <c r="C188" s="227">
        <v>176</v>
      </c>
    </row>
    <row r="189" spans="1:3" s="25" customFormat="1" ht="20.100000000000001" customHeight="1">
      <c r="A189" s="228">
        <v>2080803</v>
      </c>
      <c r="B189" s="229" t="s">
        <v>533</v>
      </c>
      <c r="C189" s="227">
        <v>20</v>
      </c>
    </row>
    <row r="190" spans="1:3" s="25" customFormat="1" ht="20.100000000000001" customHeight="1">
      <c r="A190" s="228">
        <v>2080804</v>
      </c>
      <c r="B190" s="228" t="s">
        <v>534</v>
      </c>
      <c r="C190" s="227">
        <v>109</v>
      </c>
    </row>
    <row r="191" spans="1:3" s="25" customFormat="1" ht="20.100000000000001" customHeight="1">
      <c r="A191" s="228">
        <v>2080805</v>
      </c>
      <c r="B191" s="228" t="s">
        <v>635</v>
      </c>
      <c r="C191" s="227">
        <v>517</v>
      </c>
    </row>
    <row r="192" spans="1:3" s="25" customFormat="1" ht="20.100000000000001" customHeight="1">
      <c r="A192" s="228">
        <v>2080899</v>
      </c>
      <c r="B192" s="228" t="s">
        <v>535</v>
      </c>
      <c r="C192" s="227">
        <v>1449</v>
      </c>
    </row>
    <row r="193" spans="1:3" s="25" customFormat="1" ht="20.100000000000001" customHeight="1">
      <c r="A193" s="228">
        <v>20809</v>
      </c>
      <c r="B193" s="228" t="s">
        <v>178</v>
      </c>
      <c r="C193" s="227">
        <v>1283</v>
      </c>
    </row>
    <row r="194" spans="1:3" s="25" customFormat="1" ht="20.100000000000001" customHeight="1">
      <c r="A194" s="228">
        <v>2080901</v>
      </c>
      <c r="B194" s="228" t="s">
        <v>636</v>
      </c>
      <c r="C194" s="227">
        <v>865</v>
      </c>
    </row>
    <row r="195" spans="1:3" s="25" customFormat="1" ht="20.100000000000001" customHeight="1">
      <c r="A195" s="228">
        <v>2080902</v>
      </c>
      <c r="B195" s="228" t="s">
        <v>637</v>
      </c>
      <c r="C195" s="227">
        <v>174</v>
      </c>
    </row>
    <row r="196" spans="1:3" s="25" customFormat="1" ht="20.100000000000001" customHeight="1">
      <c r="A196" s="228">
        <v>2080903</v>
      </c>
      <c r="B196" s="228" t="s">
        <v>638</v>
      </c>
      <c r="C196" s="227">
        <v>24</v>
      </c>
    </row>
    <row r="197" spans="1:3" s="25" customFormat="1" ht="20.100000000000001" customHeight="1">
      <c r="A197" s="228">
        <v>2080904</v>
      </c>
      <c r="B197" s="228" t="s">
        <v>639</v>
      </c>
      <c r="C197" s="227">
        <v>28</v>
      </c>
    </row>
    <row r="198" spans="1:3" s="25" customFormat="1" ht="20.100000000000001" customHeight="1">
      <c r="A198" s="228">
        <v>2080905</v>
      </c>
      <c r="B198" s="228" t="s">
        <v>640</v>
      </c>
      <c r="C198" s="227">
        <v>145</v>
      </c>
    </row>
    <row r="199" spans="1:3" s="25" customFormat="1" ht="20.100000000000001" customHeight="1">
      <c r="A199" s="228">
        <v>2080999</v>
      </c>
      <c r="B199" s="228" t="s">
        <v>641</v>
      </c>
      <c r="C199" s="227">
        <v>47</v>
      </c>
    </row>
    <row r="200" spans="1:3" s="25" customFormat="1" ht="20.100000000000001" customHeight="1">
      <c r="A200" s="228">
        <v>20810</v>
      </c>
      <c r="B200" s="228" t="s">
        <v>179</v>
      </c>
      <c r="C200" s="227">
        <v>1969</v>
      </c>
    </row>
    <row r="201" spans="1:3" s="25" customFormat="1" ht="20.100000000000001" customHeight="1">
      <c r="A201" s="228">
        <v>2081001</v>
      </c>
      <c r="B201" s="228" t="s">
        <v>642</v>
      </c>
      <c r="C201" s="227">
        <v>107</v>
      </c>
    </row>
    <row r="202" spans="1:3" s="25" customFormat="1" ht="20.100000000000001" customHeight="1">
      <c r="A202" s="228">
        <v>2081002</v>
      </c>
      <c r="B202" s="228" t="s">
        <v>643</v>
      </c>
      <c r="C202" s="227">
        <v>502</v>
      </c>
    </row>
    <row r="203" spans="1:3" s="25" customFormat="1" ht="20.100000000000001" customHeight="1">
      <c r="A203" s="228">
        <v>2081004</v>
      </c>
      <c r="B203" s="228" t="s">
        <v>536</v>
      </c>
      <c r="C203" s="227">
        <v>806</v>
      </c>
    </row>
    <row r="204" spans="1:3" s="25" customFormat="1" ht="20.100000000000001" customHeight="1">
      <c r="A204" s="228">
        <v>2081005</v>
      </c>
      <c r="B204" s="228" t="s">
        <v>537</v>
      </c>
      <c r="C204" s="227">
        <v>463</v>
      </c>
    </row>
    <row r="205" spans="1:3" s="25" customFormat="1" ht="20.100000000000001" customHeight="1">
      <c r="A205" s="228">
        <v>2081099</v>
      </c>
      <c r="B205" s="228" t="s">
        <v>644</v>
      </c>
      <c r="C205" s="227">
        <v>92</v>
      </c>
    </row>
    <row r="206" spans="1:3" s="25" customFormat="1" ht="20.100000000000001" customHeight="1">
      <c r="A206" s="228">
        <v>20811</v>
      </c>
      <c r="B206" s="228" t="s">
        <v>180</v>
      </c>
      <c r="C206" s="227">
        <v>2620</v>
      </c>
    </row>
    <row r="207" spans="1:3" s="25" customFormat="1" ht="20.100000000000001" customHeight="1">
      <c r="A207" s="228">
        <v>2081101</v>
      </c>
      <c r="B207" s="228" t="s">
        <v>487</v>
      </c>
      <c r="C207" s="227">
        <v>95</v>
      </c>
    </row>
    <row r="208" spans="1:3" s="25" customFormat="1" ht="20.100000000000001" customHeight="1">
      <c r="A208" s="228">
        <v>2081104</v>
      </c>
      <c r="B208" s="228" t="s">
        <v>645</v>
      </c>
      <c r="C208" s="227">
        <v>58</v>
      </c>
    </row>
    <row r="209" spans="1:3" s="25" customFormat="1" ht="20.100000000000001" customHeight="1">
      <c r="A209" s="228">
        <v>2081107</v>
      </c>
      <c r="B209" s="228" t="s">
        <v>646</v>
      </c>
      <c r="C209" s="227">
        <v>1826</v>
      </c>
    </row>
    <row r="210" spans="1:3" s="25" customFormat="1" ht="20.100000000000001" customHeight="1">
      <c r="A210" s="228">
        <v>2081199</v>
      </c>
      <c r="B210" s="228" t="s">
        <v>538</v>
      </c>
      <c r="C210" s="227">
        <v>641</v>
      </c>
    </row>
    <row r="211" spans="1:3" s="25" customFormat="1" ht="20.100000000000001" customHeight="1">
      <c r="A211" s="228">
        <v>20816</v>
      </c>
      <c r="B211" s="228" t="s">
        <v>181</v>
      </c>
      <c r="C211" s="227">
        <v>64</v>
      </c>
    </row>
    <row r="212" spans="1:3" s="25" customFormat="1" ht="20.100000000000001" customHeight="1">
      <c r="A212" s="228">
        <v>2081601</v>
      </c>
      <c r="B212" s="228" t="s">
        <v>487</v>
      </c>
      <c r="C212" s="227">
        <v>49</v>
      </c>
    </row>
    <row r="213" spans="1:3" s="25" customFormat="1" ht="20.100000000000001" customHeight="1">
      <c r="A213" s="228">
        <v>2081699</v>
      </c>
      <c r="B213" s="228" t="s">
        <v>647</v>
      </c>
      <c r="C213" s="227">
        <v>15</v>
      </c>
    </row>
    <row r="214" spans="1:3" s="25" customFormat="1" ht="20.100000000000001" customHeight="1">
      <c r="A214" s="228">
        <v>20819</v>
      </c>
      <c r="B214" s="228" t="s">
        <v>182</v>
      </c>
      <c r="C214" s="227">
        <v>12402</v>
      </c>
    </row>
    <row r="215" spans="1:3" s="25" customFormat="1" ht="20.100000000000001" customHeight="1">
      <c r="A215" s="228">
        <v>2081901</v>
      </c>
      <c r="B215" s="228" t="s">
        <v>648</v>
      </c>
      <c r="C215" s="227">
        <v>3937</v>
      </c>
    </row>
    <row r="216" spans="1:3" s="25" customFormat="1" ht="20.100000000000001" customHeight="1">
      <c r="A216" s="228">
        <v>2081902</v>
      </c>
      <c r="B216" s="228" t="s">
        <v>649</v>
      </c>
      <c r="C216" s="227">
        <v>8465</v>
      </c>
    </row>
    <row r="217" spans="1:3" s="25" customFormat="1" ht="20.100000000000001" customHeight="1">
      <c r="A217" s="228">
        <v>20820</v>
      </c>
      <c r="B217" s="228" t="s">
        <v>183</v>
      </c>
      <c r="C217" s="227">
        <v>905</v>
      </c>
    </row>
    <row r="218" spans="1:3" s="25" customFormat="1" ht="20.100000000000001" customHeight="1">
      <c r="A218" s="228">
        <v>2082001</v>
      </c>
      <c r="B218" s="228" t="s">
        <v>650</v>
      </c>
      <c r="C218" s="227">
        <v>733</v>
      </c>
    </row>
    <row r="219" spans="1:3" s="25" customFormat="1" ht="20.100000000000001" customHeight="1">
      <c r="A219" s="228">
        <v>2082002</v>
      </c>
      <c r="B219" s="228" t="s">
        <v>651</v>
      </c>
      <c r="C219" s="227">
        <v>172</v>
      </c>
    </row>
    <row r="220" spans="1:3" s="25" customFormat="1" ht="20.100000000000001" customHeight="1">
      <c r="A220" s="228">
        <v>20821</v>
      </c>
      <c r="B220" s="228" t="s">
        <v>184</v>
      </c>
      <c r="C220" s="227">
        <v>3450</v>
      </c>
    </row>
    <row r="221" spans="1:3" s="25" customFormat="1" ht="20.100000000000001" customHeight="1">
      <c r="A221" s="228">
        <v>2082101</v>
      </c>
      <c r="B221" s="228" t="s">
        <v>652</v>
      </c>
      <c r="C221" s="227">
        <v>943</v>
      </c>
    </row>
    <row r="222" spans="1:3" s="25" customFormat="1" ht="20.100000000000001" customHeight="1">
      <c r="A222" s="228">
        <v>2082102</v>
      </c>
      <c r="B222" s="228" t="s">
        <v>653</v>
      </c>
      <c r="C222" s="227">
        <v>2508</v>
      </c>
    </row>
    <row r="223" spans="1:3" s="25" customFormat="1" ht="20.100000000000001" customHeight="1">
      <c r="A223" s="228">
        <v>20825</v>
      </c>
      <c r="B223" s="228" t="s">
        <v>185</v>
      </c>
      <c r="C223" s="227">
        <v>66</v>
      </c>
    </row>
    <row r="224" spans="1:3" s="25" customFormat="1" ht="20.100000000000001" customHeight="1">
      <c r="A224" s="228">
        <v>2082501</v>
      </c>
      <c r="B224" s="228" t="s">
        <v>654</v>
      </c>
      <c r="C224" s="227">
        <v>11</v>
      </c>
    </row>
    <row r="225" spans="1:3" s="25" customFormat="1" ht="20.100000000000001" customHeight="1">
      <c r="A225" s="228">
        <v>2082502</v>
      </c>
      <c r="B225" s="228" t="s">
        <v>655</v>
      </c>
      <c r="C225" s="227">
        <v>55</v>
      </c>
    </row>
    <row r="226" spans="1:3" s="25" customFormat="1" ht="20.100000000000001" customHeight="1">
      <c r="A226" s="228">
        <v>20828</v>
      </c>
      <c r="B226" s="228" t="s">
        <v>186</v>
      </c>
      <c r="C226" s="227">
        <v>226</v>
      </c>
    </row>
    <row r="227" spans="1:3" s="25" customFormat="1" ht="20.100000000000001" customHeight="1">
      <c r="A227" s="228">
        <v>2082801</v>
      </c>
      <c r="B227" s="228" t="s">
        <v>487</v>
      </c>
      <c r="C227" s="227">
        <v>102</v>
      </c>
    </row>
    <row r="228" spans="1:3" s="25" customFormat="1" ht="20.100000000000001" customHeight="1">
      <c r="A228" s="228">
        <v>2082850</v>
      </c>
      <c r="B228" s="228" t="s">
        <v>488</v>
      </c>
      <c r="C228" s="227">
        <v>27</v>
      </c>
    </row>
    <row r="229" spans="1:3" s="25" customFormat="1" ht="20.100000000000001" customHeight="1">
      <c r="A229" s="228">
        <v>2082899</v>
      </c>
      <c r="B229" s="228" t="s">
        <v>656</v>
      </c>
      <c r="C229" s="227">
        <v>97</v>
      </c>
    </row>
    <row r="230" spans="1:3" s="25" customFormat="1" ht="20.100000000000001" customHeight="1">
      <c r="A230" s="228">
        <v>20899</v>
      </c>
      <c r="B230" s="228" t="s">
        <v>187</v>
      </c>
      <c r="C230" s="227">
        <v>759</v>
      </c>
    </row>
    <row r="231" spans="1:3" s="25" customFormat="1" ht="20.100000000000001" customHeight="1">
      <c r="A231" s="228">
        <v>2089901</v>
      </c>
      <c r="B231" s="228" t="s">
        <v>539</v>
      </c>
      <c r="C231" s="227">
        <v>759</v>
      </c>
    </row>
    <row r="232" spans="1:3" s="25" customFormat="1" ht="20.100000000000001" customHeight="1">
      <c r="A232" s="228">
        <v>210</v>
      </c>
      <c r="B232" s="228" t="s">
        <v>188</v>
      </c>
      <c r="C232" s="227">
        <v>78752</v>
      </c>
    </row>
    <row r="233" spans="1:3" s="25" customFormat="1" ht="20.100000000000001" customHeight="1">
      <c r="A233" s="228">
        <v>21001</v>
      </c>
      <c r="B233" s="228" t="s">
        <v>189</v>
      </c>
      <c r="C233" s="227">
        <v>1855</v>
      </c>
    </row>
    <row r="234" spans="1:3" s="25" customFormat="1" ht="20.100000000000001" customHeight="1">
      <c r="A234" s="228">
        <v>2100101</v>
      </c>
      <c r="B234" s="228" t="s">
        <v>487</v>
      </c>
      <c r="C234" s="227">
        <v>868</v>
      </c>
    </row>
    <row r="235" spans="1:3" s="25" customFormat="1" ht="20.100000000000001" customHeight="1">
      <c r="A235" s="228">
        <v>2100199</v>
      </c>
      <c r="B235" s="228" t="s">
        <v>540</v>
      </c>
      <c r="C235" s="227">
        <v>987</v>
      </c>
    </row>
    <row r="236" spans="1:3" s="25" customFormat="1" ht="20.100000000000001" customHeight="1">
      <c r="A236" s="228">
        <v>21002</v>
      </c>
      <c r="B236" s="228" t="s">
        <v>190</v>
      </c>
      <c r="C236" s="227">
        <v>3357</v>
      </c>
    </row>
    <row r="237" spans="1:3" s="25" customFormat="1" ht="20.100000000000001" customHeight="1">
      <c r="A237" s="228">
        <v>2100201</v>
      </c>
      <c r="B237" s="228" t="s">
        <v>541</v>
      </c>
      <c r="C237" s="227">
        <v>1917</v>
      </c>
    </row>
    <row r="238" spans="1:3" s="25" customFormat="1" ht="20.100000000000001" customHeight="1">
      <c r="A238" s="228">
        <v>2100202</v>
      </c>
      <c r="B238" s="228" t="s">
        <v>542</v>
      </c>
      <c r="C238" s="227">
        <v>126</v>
      </c>
    </row>
    <row r="239" spans="1:3" s="25" customFormat="1" ht="20.100000000000001" customHeight="1">
      <c r="A239" s="228">
        <v>2100205</v>
      </c>
      <c r="B239" s="228" t="s">
        <v>543</v>
      </c>
      <c r="C239" s="227">
        <v>482</v>
      </c>
    </row>
    <row r="240" spans="1:3" s="25" customFormat="1" ht="20.100000000000001" customHeight="1">
      <c r="A240" s="228">
        <v>2100299</v>
      </c>
      <c r="B240" s="228" t="s">
        <v>544</v>
      </c>
      <c r="C240" s="227">
        <v>833</v>
      </c>
    </row>
    <row r="241" spans="1:3" s="25" customFormat="1" ht="20.100000000000001" customHeight="1">
      <c r="A241" s="228">
        <v>21003</v>
      </c>
      <c r="B241" s="228" t="s">
        <v>191</v>
      </c>
      <c r="C241" s="227">
        <v>10124</v>
      </c>
    </row>
    <row r="242" spans="1:3" s="25" customFormat="1" ht="20.100000000000001" customHeight="1">
      <c r="A242" s="228">
        <v>2100302</v>
      </c>
      <c r="B242" s="228" t="s">
        <v>545</v>
      </c>
      <c r="C242" s="227">
        <v>8616</v>
      </c>
    </row>
    <row r="243" spans="1:3" s="25" customFormat="1" ht="20.100000000000001" customHeight="1">
      <c r="A243" s="228">
        <v>2100399</v>
      </c>
      <c r="B243" s="228" t="s">
        <v>546</v>
      </c>
      <c r="C243" s="227">
        <v>1508</v>
      </c>
    </row>
    <row r="244" spans="1:3" s="25" customFormat="1" ht="20.100000000000001" customHeight="1">
      <c r="A244" s="228">
        <v>21004</v>
      </c>
      <c r="B244" s="228" t="s">
        <v>192</v>
      </c>
      <c r="C244" s="227">
        <v>6635</v>
      </c>
    </row>
    <row r="245" spans="1:3" s="25" customFormat="1" ht="20.100000000000001" customHeight="1">
      <c r="A245" s="228">
        <v>2100401</v>
      </c>
      <c r="B245" s="228" t="s">
        <v>547</v>
      </c>
      <c r="C245" s="227">
        <v>1862</v>
      </c>
    </row>
    <row r="246" spans="1:3" s="25" customFormat="1" ht="20.100000000000001" customHeight="1">
      <c r="A246" s="228">
        <v>2100403</v>
      </c>
      <c r="B246" s="228" t="s">
        <v>548</v>
      </c>
      <c r="C246" s="227">
        <v>764</v>
      </c>
    </row>
    <row r="247" spans="1:3" s="25" customFormat="1" ht="20.100000000000001" customHeight="1">
      <c r="A247" s="228">
        <v>2100408</v>
      </c>
      <c r="B247" s="228" t="s">
        <v>549</v>
      </c>
      <c r="C247" s="227">
        <v>3448</v>
      </c>
    </row>
    <row r="248" spans="1:3" s="25" customFormat="1" ht="20.100000000000001" customHeight="1">
      <c r="A248" s="228">
        <v>2100409</v>
      </c>
      <c r="B248" s="228" t="s">
        <v>550</v>
      </c>
      <c r="C248" s="227">
        <v>453</v>
      </c>
    </row>
    <row r="249" spans="1:3" s="25" customFormat="1" ht="20.100000000000001" customHeight="1">
      <c r="A249" s="228">
        <v>2100410</v>
      </c>
      <c r="B249" s="228" t="s">
        <v>657</v>
      </c>
      <c r="C249" s="227">
        <v>9</v>
      </c>
    </row>
    <row r="250" spans="1:3" s="25" customFormat="1" ht="20.100000000000001" customHeight="1">
      <c r="A250" s="228">
        <v>2100499</v>
      </c>
      <c r="B250" s="228" t="s">
        <v>658</v>
      </c>
      <c r="C250" s="227">
        <v>99</v>
      </c>
    </row>
    <row r="251" spans="1:3" s="25" customFormat="1" ht="20.100000000000001" customHeight="1">
      <c r="A251" s="228">
        <v>21006</v>
      </c>
      <c r="B251" s="228" t="s">
        <v>193</v>
      </c>
      <c r="C251" s="227">
        <v>151</v>
      </c>
    </row>
    <row r="252" spans="1:3" s="25" customFormat="1" ht="20.100000000000001" customHeight="1">
      <c r="A252" s="228">
        <v>2100601</v>
      </c>
      <c r="B252" s="228" t="s">
        <v>659</v>
      </c>
      <c r="C252" s="227">
        <v>151</v>
      </c>
    </row>
    <row r="253" spans="1:3" s="25" customFormat="1" ht="20.100000000000001" customHeight="1">
      <c r="A253" s="228">
        <v>21007</v>
      </c>
      <c r="B253" s="228" t="s">
        <v>194</v>
      </c>
      <c r="C253" s="227">
        <v>2589</v>
      </c>
    </row>
    <row r="254" spans="1:3" s="25" customFormat="1" ht="20.100000000000001" customHeight="1">
      <c r="A254" s="228">
        <v>2100717</v>
      </c>
      <c r="B254" s="228" t="s">
        <v>660</v>
      </c>
      <c r="C254" s="227">
        <v>2238</v>
      </c>
    </row>
    <row r="255" spans="1:3" s="25" customFormat="1" ht="20.100000000000001" customHeight="1">
      <c r="A255" s="228">
        <v>2100799</v>
      </c>
      <c r="B255" s="228" t="s">
        <v>551</v>
      </c>
      <c r="C255" s="227">
        <v>351</v>
      </c>
    </row>
    <row r="256" spans="1:3" s="25" customFormat="1" ht="20.100000000000001" customHeight="1">
      <c r="A256" s="228">
        <v>21011</v>
      </c>
      <c r="B256" s="228" t="s">
        <v>195</v>
      </c>
      <c r="C256" s="227">
        <v>13163</v>
      </c>
    </row>
    <row r="257" spans="1:3" s="25" customFormat="1" ht="20.100000000000001" customHeight="1">
      <c r="A257" s="228">
        <v>2101101</v>
      </c>
      <c r="B257" s="229" t="s">
        <v>552</v>
      </c>
      <c r="C257" s="227">
        <v>1688</v>
      </c>
    </row>
    <row r="258" spans="1:3" s="25" customFormat="1" ht="20.100000000000001" customHeight="1">
      <c r="A258" s="228">
        <v>2101102</v>
      </c>
      <c r="B258" s="228" t="s">
        <v>553</v>
      </c>
      <c r="C258" s="227">
        <v>6583</v>
      </c>
    </row>
    <row r="259" spans="1:3" s="25" customFormat="1" ht="20.100000000000001" customHeight="1">
      <c r="A259" s="228">
        <v>2101103</v>
      </c>
      <c r="B259" s="228" t="s">
        <v>554</v>
      </c>
      <c r="C259" s="227">
        <v>12</v>
      </c>
    </row>
    <row r="260" spans="1:3" s="25" customFormat="1" ht="20.100000000000001" customHeight="1">
      <c r="A260" s="228">
        <v>2101199</v>
      </c>
      <c r="B260" s="228" t="s">
        <v>555</v>
      </c>
      <c r="C260" s="227">
        <v>4880</v>
      </c>
    </row>
    <row r="261" spans="1:3" s="25" customFormat="1" ht="20.100000000000001" customHeight="1">
      <c r="A261" s="228">
        <v>21012</v>
      </c>
      <c r="B261" s="228" t="s">
        <v>196</v>
      </c>
      <c r="C261" s="227">
        <v>34768</v>
      </c>
    </row>
    <row r="262" spans="1:3" s="25" customFormat="1" ht="20.100000000000001" customHeight="1">
      <c r="A262" s="228">
        <v>2101202</v>
      </c>
      <c r="B262" s="228" t="s">
        <v>661</v>
      </c>
      <c r="C262" s="227">
        <v>34768</v>
      </c>
    </row>
    <row r="263" spans="1:3" s="25" customFormat="1" ht="20.100000000000001" customHeight="1">
      <c r="A263" s="228">
        <v>21013</v>
      </c>
      <c r="B263" s="228" t="s">
        <v>197</v>
      </c>
      <c r="C263" s="227">
        <v>5019</v>
      </c>
    </row>
    <row r="264" spans="1:3" s="25" customFormat="1" ht="20.100000000000001" customHeight="1">
      <c r="A264" s="228">
        <v>2101301</v>
      </c>
      <c r="B264" s="228" t="s">
        <v>662</v>
      </c>
      <c r="C264" s="227">
        <v>4997</v>
      </c>
    </row>
    <row r="265" spans="1:3" s="25" customFormat="1" ht="20.100000000000001" customHeight="1">
      <c r="A265" s="228">
        <v>2101399</v>
      </c>
      <c r="B265" s="228" t="s">
        <v>663</v>
      </c>
      <c r="C265" s="227">
        <v>22</v>
      </c>
    </row>
    <row r="266" spans="1:3" s="25" customFormat="1" ht="20.100000000000001" customHeight="1">
      <c r="A266" s="228">
        <v>21014</v>
      </c>
      <c r="B266" s="228" t="s">
        <v>198</v>
      </c>
      <c r="C266" s="227">
        <v>56</v>
      </c>
    </row>
    <row r="267" spans="1:3" s="25" customFormat="1" ht="20.100000000000001" customHeight="1">
      <c r="A267" s="228">
        <v>2101401</v>
      </c>
      <c r="B267" s="228" t="s">
        <v>664</v>
      </c>
      <c r="C267" s="227">
        <v>56</v>
      </c>
    </row>
    <row r="268" spans="1:3" s="25" customFormat="1" ht="20.100000000000001" customHeight="1">
      <c r="A268" s="228">
        <v>21015</v>
      </c>
      <c r="B268" s="228" t="s">
        <v>199</v>
      </c>
      <c r="C268" s="227">
        <v>218</v>
      </c>
    </row>
    <row r="269" spans="1:3" s="25" customFormat="1" ht="20.100000000000001" customHeight="1">
      <c r="A269" s="228">
        <v>2101501</v>
      </c>
      <c r="B269" s="228" t="s">
        <v>487</v>
      </c>
      <c r="C269" s="227">
        <v>154</v>
      </c>
    </row>
    <row r="270" spans="1:3" s="25" customFormat="1" ht="20.100000000000001" customHeight="1">
      <c r="A270" s="228">
        <v>2101599</v>
      </c>
      <c r="B270" s="228" t="s">
        <v>665</v>
      </c>
      <c r="C270" s="227">
        <v>64</v>
      </c>
    </row>
    <row r="271" spans="1:3" s="25" customFormat="1" ht="20.100000000000001" customHeight="1">
      <c r="A271" s="228">
        <v>21099</v>
      </c>
      <c r="B271" s="228" t="s">
        <v>200</v>
      </c>
      <c r="C271" s="227">
        <v>817</v>
      </c>
    </row>
    <row r="272" spans="1:3" ht="20.100000000000001" customHeight="1">
      <c r="A272" s="228">
        <v>2109901</v>
      </c>
      <c r="B272" s="228" t="s">
        <v>556</v>
      </c>
      <c r="C272" s="227">
        <v>817</v>
      </c>
    </row>
    <row r="273" spans="1:9" ht="20.100000000000001" customHeight="1">
      <c r="A273" s="228">
        <v>211</v>
      </c>
      <c r="B273" s="228" t="s">
        <v>201</v>
      </c>
      <c r="C273" s="227">
        <v>31754</v>
      </c>
    </row>
    <row r="274" spans="1:9" ht="20.100000000000001" customHeight="1">
      <c r="A274" s="228">
        <v>21101</v>
      </c>
      <c r="B274" s="228" t="s">
        <v>202</v>
      </c>
      <c r="C274" s="227">
        <v>823</v>
      </c>
    </row>
    <row r="275" spans="1:9" ht="20.100000000000001" customHeight="1">
      <c r="A275" s="228">
        <v>2110101</v>
      </c>
      <c r="B275" s="228" t="s">
        <v>487</v>
      </c>
      <c r="C275" s="227">
        <v>471</v>
      </c>
    </row>
    <row r="276" spans="1:9" ht="20.100000000000001" customHeight="1">
      <c r="A276" s="228">
        <v>2110199</v>
      </c>
      <c r="B276" s="228" t="s">
        <v>666</v>
      </c>
      <c r="C276" s="227">
        <v>351</v>
      </c>
    </row>
    <row r="277" spans="1:9" ht="20.100000000000001" customHeight="1">
      <c r="A277" s="228">
        <v>21102</v>
      </c>
      <c r="B277" s="228" t="s">
        <v>203</v>
      </c>
      <c r="C277" s="227">
        <v>147</v>
      </c>
    </row>
    <row r="278" spans="1:9" ht="20.100000000000001" customHeight="1">
      <c r="A278" s="228">
        <v>2110203</v>
      </c>
      <c r="B278" s="228" t="s">
        <v>667</v>
      </c>
      <c r="C278" s="227">
        <v>30</v>
      </c>
      <c r="D278" s="26"/>
      <c r="E278" s="26"/>
      <c r="F278" s="26"/>
      <c r="G278" s="26"/>
      <c r="H278" s="26"/>
      <c r="I278" s="26"/>
    </row>
    <row r="279" spans="1:9" ht="20.100000000000001" customHeight="1">
      <c r="A279" s="228">
        <v>2110299</v>
      </c>
      <c r="B279" s="228" t="s">
        <v>668</v>
      </c>
      <c r="C279" s="227">
        <v>117</v>
      </c>
      <c r="D279" s="26"/>
      <c r="E279" s="26"/>
      <c r="F279" s="26"/>
      <c r="G279" s="26"/>
      <c r="H279" s="26"/>
      <c r="I279" s="26"/>
    </row>
    <row r="280" spans="1:9" ht="20.100000000000001" customHeight="1">
      <c r="A280" s="228">
        <v>21103</v>
      </c>
      <c r="B280" s="228" t="s">
        <v>204</v>
      </c>
      <c r="C280" s="227">
        <v>9491</v>
      </c>
      <c r="D280" s="26"/>
      <c r="E280" s="26"/>
      <c r="F280" s="26"/>
      <c r="G280" s="26"/>
      <c r="H280" s="26"/>
      <c r="I280" s="26"/>
    </row>
    <row r="281" spans="1:9" ht="20.100000000000001" customHeight="1">
      <c r="A281" s="228">
        <v>2110301</v>
      </c>
      <c r="B281" s="228" t="s">
        <v>669</v>
      </c>
      <c r="C281" s="227">
        <v>30</v>
      </c>
      <c r="D281" s="26"/>
      <c r="E281" s="26"/>
      <c r="F281" s="26"/>
      <c r="G281" s="26"/>
      <c r="H281" s="26"/>
      <c r="I281" s="26"/>
    </row>
    <row r="282" spans="1:9" ht="20.100000000000001" customHeight="1">
      <c r="A282" s="228">
        <v>2110302</v>
      </c>
      <c r="B282" s="228" t="s">
        <v>670</v>
      </c>
      <c r="C282" s="227">
        <v>2875</v>
      </c>
      <c r="D282" s="26"/>
      <c r="E282" s="26"/>
      <c r="F282" s="26"/>
      <c r="G282" s="26"/>
      <c r="H282" s="26"/>
      <c r="I282" s="26"/>
    </row>
    <row r="283" spans="1:9" ht="20.100000000000001" customHeight="1">
      <c r="A283" s="228">
        <v>2110304</v>
      </c>
      <c r="B283" s="228" t="s">
        <v>671</v>
      </c>
      <c r="C283" s="227">
        <v>1123</v>
      </c>
      <c r="D283" s="26"/>
      <c r="E283" s="26"/>
      <c r="F283" s="26"/>
      <c r="G283" s="26"/>
      <c r="H283" s="26"/>
      <c r="I283" s="26"/>
    </row>
    <row r="284" spans="1:9" ht="20.100000000000001" customHeight="1">
      <c r="A284" s="228">
        <v>2110306</v>
      </c>
      <c r="B284" s="228" t="s">
        <v>672</v>
      </c>
      <c r="C284" s="227">
        <v>5</v>
      </c>
      <c r="D284" s="26"/>
      <c r="E284" s="26"/>
      <c r="F284" s="26"/>
      <c r="G284" s="26"/>
      <c r="H284" s="26"/>
      <c r="I284" s="26"/>
    </row>
    <row r="285" spans="1:9" ht="20.100000000000001" customHeight="1">
      <c r="A285" s="228">
        <v>2110399</v>
      </c>
      <c r="B285" s="228" t="s">
        <v>673</v>
      </c>
      <c r="C285" s="227">
        <v>5457</v>
      </c>
      <c r="D285" s="26"/>
      <c r="E285" s="26"/>
      <c r="F285" s="26"/>
      <c r="G285" s="26"/>
      <c r="H285" s="26"/>
      <c r="I285" s="26"/>
    </row>
    <row r="286" spans="1:9" ht="20.100000000000001" customHeight="1">
      <c r="A286" s="228">
        <v>21104</v>
      </c>
      <c r="B286" s="228" t="s">
        <v>205</v>
      </c>
      <c r="C286" s="227">
        <v>16770</v>
      </c>
    </row>
    <row r="287" spans="1:9" ht="20.100000000000001" customHeight="1">
      <c r="A287" s="228">
        <v>2110401</v>
      </c>
      <c r="B287" s="228" t="s">
        <v>674</v>
      </c>
      <c r="C287" s="227">
        <v>289</v>
      </c>
    </row>
    <row r="288" spans="1:9" s="25" customFormat="1" ht="20.100000000000001" customHeight="1">
      <c r="A288" s="228">
        <v>2110402</v>
      </c>
      <c r="B288" s="228" t="s">
        <v>675</v>
      </c>
      <c r="C288" s="227">
        <v>15966</v>
      </c>
    </row>
    <row r="289" spans="1:3" s="25" customFormat="1" ht="20.100000000000001" customHeight="1">
      <c r="A289" s="228">
        <v>2110403</v>
      </c>
      <c r="B289" s="228" t="s">
        <v>676</v>
      </c>
      <c r="C289" s="227">
        <v>10</v>
      </c>
    </row>
    <row r="290" spans="1:3" s="25" customFormat="1" ht="20.100000000000001" customHeight="1">
      <c r="A290" s="228">
        <v>2110499</v>
      </c>
      <c r="B290" s="228" t="s">
        <v>677</v>
      </c>
      <c r="C290" s="227">
        <v>505</v>
      </c>
    </row>
    <row r="291" spans="1:3" s="25" customFormat="1" ht="20.100000000000001" customHeight="1">
      <c r="A291" s="228">
        <v>21105</v>
      </c>
      <c r="B291" s="228" t="s">
        <v>206</v>
      </c>
      <c r="C291" s="227">
        <v>893</v>
      </c>
    </row>
    <row r="292" spans="1:3" s="25" customFormat="1" ht="20.100000000000001" customHeight="1">
      <c r="A292" s="228">
        <v>2110502</v>
      </c>
      <c r="B292" s="228" t="s">
        <v>678</v>
      </c>
      <c r="C292" s="227">
        <v>347</v>
      </c>
    </row>
    <row r="293" spans="1:3" s="25" customFormat="1" ht="20.100000000000001" customHeight="1">
      <c r="A293" s="228">
        <v>2110503</v>
      </c>
      <c r="B293" s="228" t="s">
        <v>679</v>
      </c>
      <c r="C293" s="227">
        <v>43</v>
      </c>
    </row>
    <row r="294" spans="1:3" s="25" customFormat="1" ht="20.100000000000001" customHeight="1">
      <c r="A294" s="228">
        <v>2110599</v>
      </c>
      <c r="B294" s="228" t="s">
        <v>680</v>
      </c>
      <c r="C294" s="227">
        <v>503</v>
      </c>
    </row>
    <row r="295" spans="1:3" s="25" customFormat="1" ht="20.100000000000001" customHeight="1">
      <c r="A295" s="228">
        <v>21106</v>
      </c>
      <c r="B295" s="228" t="s">
        <v>207</v>
      </c>
      <c r="C295" s="227">
        <v>2630</v>
      </c>
    </row>
    <row r="296" spans="1:3" s="25" customFormat="1" ht="20.100000000000001" customHeight="1">
      <c r="A296" s="228">
        <v>2110602</v>
      </c>
      <c r="B296" s="228" t="s">
        <v>681</v>
      </c>
      <c r="C296" s="227">
        <v>2511</v>
      </c>
    </row>
    <row r="297" spans="1:3" s="25" customFormat="1" ht="20.100000000000001" customHeight="1">
      <c r="A297" s="228">
        <v>2110605</v>
      </c>
      <c r="B297" s="228" t="s">
        <v>682</v>
      </c>
      <c r="C297" s="227">
        <v>58</v>
      </c>
    </row>
    <row r="298" spans="1:3" s="25" customFormat="1" ht="20.100000000000001" customHeight="1">
      <c r="A298" s="228">
        <v>2110699</v>
      </c>
      <c r="B298" s="229" t="s">
        <v>683</v>
      </c>
      <c r="C298" s="227">
        <v>61</v>
      </c>
    </row>
    <row r="299" spans="1:3" s="25" customFormat="1" ht="20.100000000000001" customHeight="1">
      <c r="A299" s="228">
        <v>21107</v>
      </c>
      <c r="B299" s="228" t="s">
        <v>208</v>
      </c>
      <c r="C299" s="227">
        <v>116</v>
      </c>
    </row>
    <row r="300" spans="1:3" s="25" customFormat="1" ht="20.100000000000001" customHeight="1">
      <c r="A300" s="228">
        <v>2110799</v>
      </c>
      <c r="B300" s="228" t="s">
        <v>684</v>
      </c>
      <c r="C300" s="227">
        <v>116</v>
      </c>
    </row>
    <row r="301" spans="1:3" s="25" customFormat="1" ht="20.100000000000001" customHeight="1">
      <c r="A301" s="228">
        <v>21110</v>
      </c>
      <c r="B301" s="228" t="s">
        <v>209</v>
      </c>
      <c r="C301" s="227">
        <v>69</v>
      </c>
    </row>
    <row r="302" spans="1:3" s="25" customFormat="1" ht="20.100000000000001" customHeight="1">
      <c r="A302" s="228">
        <v>2111001</v>
      </c>
      <c r="B302" s="228" t="s">
        <v>685</v>
      </c>
      <c r="C302" s="227">
        <v>69</v>
      </c>
    </row>
    <row r="303" spans="1:3" s="25" customFormat="1" ht="20.100000000000001" customHeight="1">
      <c r="A303" s="228">
        <v>21111</v>
      </c>
      <c r="B303" s="228" t="s">
        <v>210</v>
      </c>
      <c r="C303" s="227">
        <v>705</v>
      </c>
    </row>
    <row r="304" spans="1:3" s="25" customFormat="1" ht="20.100000000000001" customHeight="1">
      <c r="A304" s="228">
        <v>2111101</v>
      </c>
      <c r="B304" s="228" t="s">
        <v>557</v>
      </c>
      <c r="C304" s="227">
        <v>468</v>
      </c>
    </row>
    <row r="305" spans="1:3" s="25" customFormat="1" ht="20.100000000000001" customHeight="1">
      <c r="A305" s="228">
        <v>2111102</v>
      </c>
      <c r="B305" s="228" t="s">
        <v>686</v>
      </c>
      <c r="C305" s="227">
        <v>30</v>
      </c>
    </row>
    <row r="306" spans="1:3" s="25" customFormat="1" ht="20.100000000000001" customHeight="1">
      <c r="A306" s="228">
        <v>2111103</v>
      </c>
      <c r="B306" s="228" t="s">
        <v>687</v>
      </c>
      <c r="C306" s="227">
        <v>206</v>
      </c>
    </row>
    <row r="307" spans="1:3" s="25" customFormat="1" ht="20.100000000000001" customHeight="1">
      <c r="A307" s="228">
        <v>21199</v>
      </c>
      <c r="B307" s="228" t="s">
        <v>211</v>
      </c>
      <c r="C307" s="227">
        <v>110</v>
      </c>
    </row>
    <row r="308" spans="1:3" s="25" customFormat="1" ht="20.100000000000001" customHeight="1">
      <c r="A308" s="228">
        <v>2119901</v>
      </c>
      <c r="B308" s="228" t="s">
        <v>688</v>
      </c>
      <c r="C308" s="227">
        <v>110</v>
      </c>
    </row>
    <row r="309" spans="1:3" s="25" customFormat="1" ht="20.100000000000001" customHeight="1">
      <c r="A309" s="228">
        <v>212</v>
      </c>
      <c r="B309" s="228" t="s">
        <v>212</v>
      </c>
      <c r="C309" s="227">
        <v>116773</v>
      </c>
    </row>
    <row r="310" spans="1:3" s="25" customFormat="1" ht="20.100000000000001" customHeight="1">
      <c r="A310" s="228">
        <v>21201</v>
      </c>
      <c r="B310" s="228" t="s">
        <v>213</v>
      </c>
      <c r="C310" s="227">
        <v>17293</v>
      </c>
    </row>
    <row r="311" spans="1:3" s="25" customFormat="1" ht="20.100000000000001" customHeight="1">
      <c r="A311" s="228">
        <v>2120101</v>
      </c>
      <c r="B311" s="228" t="s">
        <v>487</v>
      </c>
      <c r="C311" s="227">
        <v>1335</v>
      </c>
    </row>
    <row r="312" spans="1:3" s="25" customFormat="1" ht="20.100000000000001" customHeight="1">
      <c r="A312" s="228">
        <v>2120102</v>
      </c>
      <c r="B312" s="228" t="s">
        <v>589</v>
      </c>
      <c r="C312" s="227">
        <v>110</v>
      </c>
    </row>
    <row r="313" spans="1:3" s="25" customFormat="1" ht="20.100000000000001" customHeight="1">
      <c r="A313" s="228">
        <v>2120106</v>
      </c>
      <c r="B313" s="228" t="s">
        <v>558</v>
      </c>
      <c r="C313" s="227">
        <v>266</v>
      </c>
    </row>
    <row r="314" spans="1:3" s="25" customFormat="1" ht="20.100000000000001" customHeight="1">
      <c r="A314" s="228">
        <v>2120199</v>
      </c>
      <c r="B314" s="228" t="s">
        <v>559</v>
      </c>
      <c r="C314" s="227">
        <v>15582</v>
      </c>
    </row>
    <row r="315" spans="1:3" s="25" customFormat="1" ht="20.100000000000001" customHeight="1">
      <c r="A315" s="228">
        <v>21202</v>
      </c>
      <c r="B315" s="228" t="s">
        <v>214</v>
      </c>
      <c r="C315" s="227">
        <v>3445</v>
      </c>
    </row>
    <row r="316" spans="1:3" s="25" customFormat="1" ht="20.100000000000001" customHeight="1">
      <c r="A316" s="228">
        <v>2120201</v>
      </c>
      <c r="B316" s="228" t="s">
        <v>560</v>
      </c>
      <c r="C316" s="227">
        <v>3445</v>
      </c>
    </row>
    <row r="317" spans="1:3" s="25" customFormat="1" ht="20.100000000000001" customHeight="1">
      <c r="A317" s="228">
        <v>21203</v>
      </c>
      <c r="B317" s="228" t="s">
        <v>215</v>
      </c>
      <c r="C317" s="227">
        <v>86924</v>
      </c>
    </row>
    <row r="318" spans="1:3" s="25" customFormat="1" ht="20.100000000000001" customHeight="1">
      <c r="A318" s="228">
        <v>2120303</v>
      </c>
      <c r="B318" s="228" t="s">
        <v>689</v>
      </c>
      <c r="C318" s="227">
        <v>45047</v>
      </c>
    </row>
    <row r="319" spans="1:3" s="25" customFormat="1" ht="20.100000000000001" customHeight="1">
      <c r="A319" s="228">
        <v>2120399</v>
      </c>
      <c r="B319" s="228" t="s">
        <v>561</v>
      </c>
      <c r="C319" s="227">
        <v>41878</v>
      </c>
    </row>
    <row r="320" spans="1:3" s="25" customFormat="1" ht="20.100000000000001" customHeight="1">
      <c r="A320" s="228">
        <v>21205</v>
      </c>
      <c r="B320" s="228" t="s">
        <v>216</v>
      </c>
      <c r="C320" s="227">
        <v>1608</v>
      </c>
    </row>
    <row r="321" spans="1:3" s="25" customFormat="1" ht="20.100000000000001" customHeight="1">
      <c r="A321" s="228">
        <v>2120501</v>
      </c>
      <c r="B321" s="228" t="s">
        <v>562</v>
      </c>
      <c r="C321" s="227">
        <v>1608</v>
      </c>
    </row>
    <row r="322" spans="1:3" s="25" customFormat="1" ht="20.100000000000001" customHeight="1">
      <c r="A322" s="228">
        <v>21299</v>
      </c>
      <c r="B322" s="228" t="s">
        <v>217</v>
      </c>
      <c r="C322" s="227">
        <v>7504</v>
      </c>
    </row>
    <row r="323" spans="1:3" s="25" customFormat="1" ht="20.100000000000001" customHeight="1">
      <c r="A323" s="228">
        <v>2129901</v>
      </c>
      <c r="B323" s="228" t="s">
        <v>690</v>
      </c>
      <c r="C323" s="227">
        <v>7504</v>
      </c>
    </row>
    <row r="324" spans="1:3" s="25" customFormat="1" ht="20.100000000000001" customHeight="1">
      <c r="A324" s="228">
        <v>213</v>
      </c>
      <c r="B324" s="228" t="s">
        <v>218</v>
      </c>
      <c r="C324" s="227">
        <v>34024</v>
      </c>
    </row>
    <row r="325" spans="1:3" s="25" customFormat="1" ht="20.100000000000001" customHeight="1">
      <c r="A325" s="228">
        <v>21301</v>
      </c>
      <c r="B325" s="228" t="s">
        <v>219</v>
      </c>
      <c r="C325" s="227">
        <v>4408</v>
      </c>
    </row>
    <row r="326" spans="1:3" s="25" customFormat="1" ht="20.100000000000001" customHeight="1">
      <c r="A326" s="228">
        <v>2130101</v>
      </c>
      <c r="B326" s="228" t="s">
        <v>487</v>
      </c>
      <c r="C326" s="227">
        <v>1720</v>
      </c>
    </row>
    <row r="327" spans="1:3" s="25" customFormat="1" ht="20.100000000000001" customHeight="1">
      <c r="A327" s="228">
        <v>2130104</v>
      </c>
      <c r="B327" s="228" t="s">
        <v>488</v>
      </c>
      <c r="C327" s="227">
        <v>2546</v>
      </c>
    </row>
    <row r="328" spans="1:3" s="25" customFormat="1" ht="20.100000000000001" customHeight="1">
      <c r="A328" s="228">
        <v>2130106</v>
      </c>
      <c r="B328" s="228" t="s">
        <v>691</v>
      </c>
      <c r="C328" s="227">
        <v>1</v>
      </c>
    </row>
    <row r="329" spans="1:3" s="25" customFormat="1" ht="20.100000000000001" customHeight="1">
      <c r="A329" s="228">
        <v>2130108</v>
      </c>
      <c r="B329" s="228" t="s">
        <v>692</v>
      </c>
      <c r="C329" s="227">
        <v>80</v>
      </c>
    </row>
    <row r="330" spans="1:3" s="25" customFormat="1" ht="20.100000000000001" customHeight="1">
      <c r="A330" s="228">
        <v>2130119</v>
      </c>
      <c r="B330" s="228" t="s">
        <v>693</v>
      </c>
      <c r="C330" s="227">
        <v>2</v>
      </c>
    </row>
    <row r="331" spans="1:3" s="25" customFormat="1" ht="20.100000000000001" customHeight="1">
      <c r="A331" s="228">
        <v>2130122</v>
      </c>
      <c r="B331" s="228" t="s">
        <v>694</v>
      </c>
      <c r="C331" s="227">
        <v>1</v>
      </c>
    </row>
    <row r="332" spans="1:3" s="25" customFormat="1" ht="20.100000000000001" customHeight="1">
      <c r="A332" s="228">
        <v>2130124</v>
      </c>
      <c r="B332" s="228" t="s">
        <v>695</v>
      </c>
      <c r="C332" s="227">
        <v>39</v>
      </c>
    </row>
    <row r="333" spans="1:3" s="25" customFormat="1" ht="20.100000000000001" customHeight="1">
      <c r="A333" s="228">
        <v>2130135</v>
      </c>
      <c r="B333" s="228" t="s">
        <v>696</v>
      </c>
      <c r="C333" s="227">
        <v>6</v>
      </c>
    </row>
    <row r="334" spans="1:3" s="25" customFormat="1" ht="20.100000000000001" customHeight="1">
      <c r="A334" s="228">
        <v>2130199</v>
      </c>
      <c r="B334" s="229" t="s">
        <v>697</v>
      </c>
      <c r="C334" s="227">
        <v>13</v>
      </c>
    </row>
    <row r="335" spans="1:3" s="25" customFormat="1" ht="20.100000000000001" customHeight="1">
      <c r="A335" s="228">
        <v>21302</v>
      </c>
      <c r="B335" s="228" t="s">
        <v>220</v>
      </c>
      <c r="C335" s="227">
        <v>5200</v>
      </c>
    </row>
    <row r="336" spans="1:3" s="25" customFormat="1" ht="20.100000000000001" customHeight="1">
      <c r="A336" s="228">
        <v>2130201</v>
      </c>
      <c r="B336" s="228" t="s">
        <v>487</v>
      </c>
      <c r="C336" s="227">
        <v>1131</v>
      </c>
    </row>
    <row r="337" spans="1:3" s="25" customFormat="1" ht="20.100000000000001" customHeight="1">
      <c r="A337" s="228">
        <v>2130204</v>
      </c>
      <c r="B337" s="228" t="s">
        <v>563</v>
      </c>
      <c r="C337" s="227">
        <v>1948</v>
      </c>
    </row>
    <row r="338" spans="1:3" s="25" customFormat="1" ht="20.100000000000001" customHeight="1">
      <c r="A338" s="228">
        <v>2130205</v>
      </c>
      <c r="B338" s="228" t="s">
        <v>698</v>
      </c>
      <c r="C338" s="227">
        <v>38</v>
      </c>
    </row>
    <row r="339" spans="1:3" s="25" customFormat="1" ht="20.100000000000001" customHeight="1">
      <c r="A339" s="228">
        <v>2130207</v>
      </c>
      <c r="B339" s="228" t="s">
        <v>699</v>
      </c>
      <c r="C339" s="227">
        <v>2</v>
      </c>
    </row>
    <row r="340" spans="1:3" s="25" customFormat="1" ht="20.100000000000001" customHeight="1">
      <c r="A340" s="228">
        <v>2130209</v>
      </c>
      <c r="B340" s="228" t="s">
        <v>700</v>
      </c>
      <c r="C340" s="227">
        <v>12</v>
      </c>
    </row>
    <row r="341" spans="1:3" s="25" customFormat="1" ht="20.100000000000001" customHeight="1">
      <c r="A341" s="228">
        <v>2130210</v>
      </c>
      <c r="B341" s="228" t="s">
        <v>564</v>
      </c>
      <c r="C341" s="227">
        <v>1921</v>
      </c>
    </row>
    <row r="342" spans="1:3" s="25" customFormat="1" ht="20.100000000000001" customHeight="1">
      <c r="A342" s="228">
        <v>2130234</v>
      </c>
      <c r="B342" s="228" t="s">
        <v>701</v>
      </c>
      <c r="C342" s="227">
        <v>15</v>
      </c>
    </row>
    <row r="343" spans="1:3" s="25" customFormat="1" ht="20.100000000000001" customHeight="1">
      <c r="A343" s="228">
        <v>2130299</v>
      </c>
      <c r="B343" s="228" t="s">
        <v>565</v>
      </c>
      <c r="C343" s="227">
        <v>133</v>
      </c>
    </row>
    <row r="344" spans="1:3" s="25" customFormat="1" ht="20.100000000000001" customHeight="1">
      <c r="A344" s="228">
        <v>21303</v>
      </c>
      <c r="B344" s="228" t="s">
        <v>221</v>
      </c>
      <c r="C344" s="227">
        <v>1941</v>
      </c>
    </row>
    <row r="345" spans="1:3" s="25" customFormat="1" ht="20.100000000000001" customHeight="1">
      <c r="A345" s="228">
        <v>2130301</v>
      </c>
      <c r="B345" s="228" t="s">
        <v>487</v>
      </c>
      <c r="C345" s="227">
        <v>904</v>
      </c>
    </row>
    <row r="346" spans="1:3" s="25" customFormat="1" ht="20.100000000000001" customHeight="1">
      <c r="A346" s="228">
        <v>2130304</v>
      </c>
      <c r="B346" s="228" t="s">
        <v>566</v>
      </c>
      <c r="C346" s="227">
        <v>934</v>
      </c>
    </row>
    <row r="347" spans="1:3" s="25" customFormat="1" ht="20.100000000000001" customHeight="1">
      <c r="A347" s="228">
        <v>2130305</v>
      </c>
      <c r="B347" s="228" t="s">
        <v>702</v>
      </c>
      <c r="C347" s="227">
        <v>50</v>
      </c>
    </row>
    <row r="348" spans="1:3" s="25" customFormat="1" ht="20.100000000000001" customHeight="1">
      <c r="A348" s="228">
        <v>2130306</v>
      </c>
      <c r="B348" s="228" t="s">
        <v>703</v>
      </c>
      <c r="C348" s="227">
        <v>37</v>
      </c>
    </row>
    <row r="349" spans="1:3" s="25" customFormat="1" ht="20.100000000000001" customHeight="1">
      <c r="A349" s="228">
        <v>2130315</v>
      </c>
      <c r="B349" s="229" t="s">
        <v>704</v>
      </c>
      <c r="C349" s="227">
        <v>5</v>
      </c>
    </row>
    <row r="350" spans="1:3" s="25" customFormat="1" ht="20.100000000000001" customHeight="1">
      <c r="A350" s="228">
        <v>2130316</v>
      </c>
      <c r="B350" s="228" t="s">
        <v>705</v>
      </c>
      <c r="C350" s="227">
        <v>12</v>
      </c>
    </row>
    <row r="351" spans="1:3" s="25" customFormat="1" ht="20.100000000000001" customHeight="1">
      <c r="A351" s="228">
        <v>2130335</v>
      </c>
      <c r="B351" s="228" t="s">
        <v>706</v>
      </c>
      <c r="C351" s="227">
        <v>0</v>
      </c>
    </row>
    <row r="352" spans="1:3" s="25" customFormat="1" ht="20.100000000000001" customHeight="1">
      <c r="A352" s="228">
        <v>21305</v>
      </c>
      <c r="B352" s="228" t="s">
        <v>222</v>
      </c>
      <c r="C352" s="227">
        <v>19193</v>
      </c>
    </row>
    <row r="353" spans="1:3" s="25" customFormat="1" ht="20.100000000000001" customHeight="1">
      <c r="A353" s="228">
        <v>2130501</v>
      </c>
      <c r="B353" s="228" t="s">
        <v>487</v>
      </c>
      <c r="C353" s="227">
        <v>309</v>
      </c>
    </row>
    <row r="354" spans="1:3" s="25" customFormat="1" ht="20.100000000000001" customHeight="1">
      <c r="A354" s="228">
        <v>2130504</v>
      </c>
      <c r="B354" s="228" t="s">
        <v>707</v>
      </c>
      <c r="C354" s="227">
        <v>16859</v>
      </c>
    </row>
    <row r="355" spans="1:3" s="25" customFormat="1" ht="20.100000000000001" customHeight="1">
      <c r="A355" s="228">
        <v>2130505</v>
      </c>
      <c r="B355" s="228" t="s">
        <v>708</v>
      </c>
      <c r="C355" s="227">
        <v>1106</v>
      </c>
    </row>
    <row r="356" spans="1:3" s="25" customFormat="1" ht="20.100000000000001" customHeight="1">
      <c r="A356" s="228">
        <v>2130506</v>
      </c>
      <c r="B356" s="228" t="s">
        <v>709</v>
      </c>
      <c r="C356" s="227">
        <v>10</v>
      </c>
    </row>
    <row r="357" spans="1:3" s="25" customFormat="1" ht="20.100000000000001" customHeight="1">
      <c r="A357" s="228">
        <v>2130550</v>
      </c>
      <c r="B357" s="228" t="s">
        <v>567</v>
      </c>
      <c r="C357" s="227">
        <v>126</v>
      </c>
    </row>
    <row r="358" spans="1:3" s="25" customFormat="1" ht="20.100000000000001" customHeight="1">
      <c r="A358" s="228">
        <v>2130599</v>
      </c>
      <c r="B358" s="228" t="s">
        <v>710</v>
      </c>
      <c r="C358" s="227">
        <v>784</v>
      </c>
    </row>
    <row r="359" spans="1:3" s="25" customFormat="1" ht="20.100000000000001" customHeight="1">
      <c r="A359" s="228">
        <v>21307</v>
      </c>
      <c r="B359" s="228" t="s">
        <v>223</v>
      </c>
      <c r="C359" s="227">
        <v>3280</v>
      </c>
    </row>
    <row r="360" spans="1:3" s="25" customFormat="1" ht="20.100000000000001" customHeight="1">
      <c r="A360" s="228">
        <v>2130701</v>
      </c>
      <c r="B360" s="228" t="s">
        <v>711</v>
      </c>
      <c r="C360" s="227">
        <v>1200</v>
      </c>
    </row>
    <row r="361" spans="1:3" s="25" customFormat="1" ht="20.100000000000001" customHeight="1">
      <c r="A361" s="228">
        <v>2130705</v>
      </c>
      <c r="B361" s="228" t="s">
        <v>568</v>
      </c>
      <c r="C361" s="227">
        <v>2081</v>
      </c>
    </row>
    <row r="362" spans="1:3" s="25" customFormat="1" ht="20.100000000000001" customHeight="1">
      <c r="A362" s="228">
        <v>214</v>
      </c>
      <c r="B362" s="228" t="s">
        <v>224</v>
      </c>
      <c r="C362" s="227">
        <v>14868</v>
      </c>
    </row>
    <row r="363" spans="1:3" s="25" customFormat="1" ht="20.100000000000001" customHeight="1">
      <c r="A363" s="228">
        <v>21401</v>
      </c>
      <c r="B363" s="228" t="s">
        <v>225</v>
      </c>
      <c r="C363" s="227">
        <v>12192</v>
      </c>
    </row>
    <row r="364" spans="1:3" s="25" customFormat="1" ht="20.100000000000001" customHeight="1">
      <c r="A364" s="228">
        <v>2140101</v>
      </c>
      <c r="B364" s="228" t="s">
        <v>487</v>
      </c>
      <c r="C364" s="227">
        <v>479</v>
      </c>
    </row>
    <row r="365" spans="1:3" s="25" customFormat="1" ht="20.100000000000001" customHeight="1">
      <c r="A365" s="228">
        <v>2140104</v>
      </c>
      <c r="B365" s="228" t="s">
        <v>712</v>
      </c>
      <c r="C365" s="227">
        <v>1298</v>
      </c>
    </row>
    <row r="366" spans="1:3" s="25" customFormat="1" ht="20.100000000000001" customHeight="1">
      <c r="A366" s="228">
        <v>2140106</v>
      </c>
      <c r="B366" s="228" t="s">
        <v>569</v>
      </c>
      <c r="C366" s="227">
        <v>3261</v>
      </c>
    </row>
    <row r="367" spans="1:3" s="25" customFormat="1" ht="20.100000000000001" customHeight="1">
      <c r="A367" s="228">
        <v>2140110</v>
      </c>
      <c r="B367" s="228" t="s">
        <v>713</v>
      </c>
      <c r="C367" s="227">
        <v>33</v>
      </c>
    </row>
    <row r="368" spans="1:3" s="25" customFormat="1" ht="20.100000000000001" customHeight="1">
      <c r="A368" s="228">
        <v>2140112</v>
      </c>
      <c r="B368" s="228" t="s">
        <v>570</v>
      </c>
      <c r="C368" s="227">
        <v>1496</v>
      </c>
    </row>
    <row r="369" spans="1:3" s="25" customFormat="1" ht="20.100000000000001" customHeight="1">
      <c r="A369" s="228">
        <v>2140128</v>
      </c>
      <c r="B369" s="228" t="s">
        <v>714</v>
      </c>
      <c r="C369" s="227">
        <v>5</v>
      </c>
    </row>
    <row r="370" spans="1:3" s="25" customFormat="1" ht="20.100000000000001" customHeight="1">
      <c r="A370" s="228">
        <v>2140131</v>
      </c>
      <c r="B370" s="228" t="s">
        <v>715</v>
      </c>
      <c r="C370" s="227">
        <v>129</v>
      </c>
    </row>
    <row r="371" spans="1:3" s="25" customFormat="1" ht="20.100000000000001" customHeight="1">
      <c r="A371" s="228">
        <v>2140136</v>
      </c>
      <c r="B371" s="228" t="s">
        <v>716</v>
      </c>
      <c r="C371" s="227">
        <v>51</v>
      </c>
    </row>
    <row r="372" spans="1:3" s="25" customFormat="1" ht="20.100000000000001" customHeight="1">
      <c r="A372" s="228">
        <v>2140139</v>
      </c>
      <c r="B372" s="228" t="s">
        <v>717</v>
      </c>
      <c r="C372" s="227">
        <v>4801</v>
      </c>
    </row>
    <row r="373" spans="1:3" s="25" customFormat="1" ht="20.100000000000001" customHeight="1">
      <c r="A373" s="228">
        <v>2140199</v>
      </c>
      <c r="B373" s="228" t="s">
        <v>571</v>
      </c>
      <c r="C373" s="227">
        <v>639</v>
      </c>
    </row>
    <row r="374" spans="1:3" s="25" customFormat="1" ht="20.100000000000001" customHeight="1">
      <c r="A374" s="228">
        <v>21402</v>
      </c>
      <c r="B374" s="228" t="s">
        <v>226</v>
      </c>
      <c r="C374" s="227">
        <v>29</v>
      </c>
    </row>
    <row r="375" spans="1:3" s="25" customFormat="1" ht="20.100000000000001" customHeight="1">
      <c r="A375" s="228">
        <v>2140206</v>
      </c>
      <c r="B375" s="228" t="s">
        <v>718</v>
      </c>
      <c r="C375" s="227">
        <v>29</v>
      </c>
    </row>
    <row r="376" spans="1:3" s="25" customFormat="1" ht="20.100000000000001" customHeight="1">
      <c r="A376" s="228">
        <v>21404</v>
      </c>
      <c r="B376" s="228" t="s">
        <v>227</v>
      </c>
      <c r="C376" s="227">
        <v>169</v>
      </c>
    </row>
    <row r="377" spans="1:3" s="25" customFormat="1" ht="20.100000000000001" customHeight="1">
      <c r="A377" s="228">
        <v>2140499</v>
      </c>
      <c r="B377" s="228" t="s">
        <v>719</v>
      </c>
      <c r="C377" s="227">
        <v>169</v>
      </c>
    </row>
    <row r="378" spans="1:3" s="25" customFormat="1" ht="20.100000000000001" customHeight="1">
      <c r="A378" s="228">
        <v>21406</v>
      </c>
      <c r="B378" s="228" t="s">
        <v>228</v>
      </c>
      <c r="C378" s="227">
        <v>1935</v>
      </c>
    </row>
    <row r="379" spans="1:3" s="25" customFormat="1" ht="20.100000000000001" customHeight="1">
      <c r="A379" s="228">
        <v>2140601</v>
      </c>
      <c r="B379" s="228" t="s">
        <v>720</v>
      </c>
      <c r="C379" s="227">
        <v>590</v>
      </c>
    </row>
    <row r="380" spans="1:3" s="25" customFormat="1" ht="20.100000000000001" customHeight="1">
      <c r="A380" s="228">
        <v>2140602</v>
      </c>
      <c r="B380" s="228" t="s">
        <v>721</v>
      </c>
      <c r="C380" s="227">
        <v>1345</v>
      </c>
    </row>
    <row r="381" spans="1:3" s="25" customFormat="1" ht="20.100000000000001" customHeight="1">
      <c r="A381" s="228">
        <v>21499</v>
      </c>
      <c r="B381" s="228" t="s">
        <v>229</v>
      </c>
      <c r="C381" s="227">
        <v>544</v>
      </c>
    </row>
    <row r="382" spans="1:3" s="25" customFormat="1" ht="20.100000000000001" customHeight="1">
      <c r="A382" s="228">
        <v>2149901</v>
      </c>
      <c r="B382" s="228" t="s">
        <v>722</v>
      </c>
      <c r="C382" s="227">
        <v>539</v>
      </c>
    </row>
    <row r="383" spans="1:3" s="25" customFormat="1" ht="20.100000000000001" customHeight="1">
      <c r="A383" s="228">
        <v>2149999</v>
      </c>
      <c r="B383" s="228" t="s">
        <v>723</v>
      </c>
      <c r="C383" s="227">
        <v>5</v>
      </c>
    </row>
    <row r="384" spans="1:3" s="25" customFormat="1" ht="20.100000000000001" customHeight="1">
      <c r="A384" s="228">
        <v>215</v>
      </c>
      <c r="B384" s="228" t="s">
        <v>230</v>
      </c>
      <c r="C384" s="227">
        <v>991</v>
      </c>
    </row>
    <row r="385" spans="1:3" s="25" customFormat="1" ht="20.100000000000001" customHeight="1">
      <c r="A385" s="228">
        <v>21502</v>
      </c>
      <c r="B385" s="228" t="s">
        <v>724</v>
      </c>
      <c r="C385" s="227">
        <v>219</v>
      </c>
    </row>
    <row r="386" spans="1:3" s="25" customFormat="1" ht="20.100000000000001" customHeight="1">
      <c r="A386" s="228">
        <v>2150299</v>
      </c>
      <c r="B386" s="228" t="s">
        <v>725</v>
      </c>
      <c r="C386" s="227">
        <v>219</v>
      </c>
    </row>
    <row r="387" spans="1:3" s="25" customFormat="1" ht="20.100000000000001" customHeight="1">
      <c r="A387" s="228">
        <v>21508</v>
      </c>
      <c r="B387" s="228" t="s">
        <v>231</v>
      </c>
      <c r="C387" s="227">
        <v>772</v>
      </c>
    </row>
    <row r="388" spans="1:3" s="25" customFormat="1" ht="20.100000000000001" customHeight="1">
      <c r="A388" s="228">
        <v>2150805</v>
      </c>
      <c r="B388" s="228" t="s">
        <v>726</v>
      </c>
      <c r="C388" s="227">
        <v>772</v>
      </c>
    </row>
    <row r="389" spans="1:3" s="25" customFormat="1" ht="20.100000000000001" customHeight="1">
      <c r="A389" s="228">
        <v>216</v>
      </c>
      <c r="B389" s="228" t="s">
        <v>232</v>
      </c>
      <c r="C389" s="227">
        <v>669</v>
      </c>
    </row>
    <row r="390" spans="1:3" s="25" customFormat="1" ht="20.100000000000001" customHeight="1">
      <c r="A390" s="228">
        <v>21602</v>
      </c>
      <c r="B390" s="228" t="s">
        <v>233</v>
      </c>
      <c r="C390" s="227">
        <v>642</v>
      </c>
    </row>
    <row r="391" spans="1:3" s="25" customFormat="1" ht="20.100000000000001" customHeight="1">
      <c r="A391" s="228">
        <v>2160201</v>
      </c>
      <c r="B391" s="228" t="s">
        <v>487</v>
      </c>
      <c r="C391" s="227">
        <v>234</v>
      </c>
    </row>
    <row r="392" spans="1:3" s="25" customFormat="1" ht="20.100000000000001" customHeight="1">
      <c r="A392" s="228">
        <v>2160299</v>
      </c>
      <c r="B392" s="228" t="s">
        <v>727</v>
      </c>
      <c r="C392" s="227">
        <v>408</v>
      </c>
    </row>
    <row r="393" spans="1:3" s="25" customFormat="1" ht="20.100000000000001" customHeight="1">
      <c r="A393" s="228">
        <v>21606</v>
      </c>
      <c r="B393" s="228" t="s">
        <v>234</v>
      </c>
      <c r="C393" s="227">
        <v>23</v>
      </c>
    </row>
    <row r="394" spans="1:3" s="25" customFormat="1" ht="20.100000000000001" customHeight="1">
      <c r="A394" s="228">
        <v>2160699</v>
      </c>
      <c r="B394" s="228" t="s">
        <v>728</v>
      </c>
      <c r="C394" s="227">
        <v>23</v>
      </c>
    </row>
    <row r="395" spans="1:3" s="25" customFormat="1" ht="20.100000000000001" customHeight="1">
      <c r="A395" s="228">
        <v>21699</v>
      </c>
      <c r="B395" s="228" t="s">
        <v>235</v>
      </c>
      <c r="C395" s="227">
        <v>4</v>
      </c>
    </row>
    <row r="396" spans="1:3" s="25" customFormat="1" ht="20.100000000000001" customHeight="1">
      <c r="A396" s="228">
        <v>2169999</v>
      </c>
      <c r="B396" s="228" t="s">
        <v>729</v>
      </c>
      <c r="C396" s="227">
        <v>4</v>
      </c>
    </row>
    <row r="397" spans="1:3" s="25" customFormat="1" ht="20.100000000000001" customHeight="1">
      <c r="A397" s="228">
        <v>220</v>
      </c>
      <c r="B397" s="228" t="s">
        <v>237</v>
      </c>
      <c r="C397" s="227">
        <v>550</v>
      </c>
    </row>
    <row r="398" spans="1:3" s="25" customFormat="1" ht="20.100000000000001" customHeight="1">
      <c r="A398" s="228">
        <v>22001</v>
      </c>
      <c r="B398" s="228" t="s">
        <v>238</v>
      </c>
      <c r="C398" s="227">
        <v>382</v>
      </c>
    </row>
    <row r="399" spans="1:3" s="25" customFormat="1" ht="20.100000000000001" customHeight="1">
      <c r="A399" s="228">
        <v>2200150</v>
      </c>
      <c r="B399" s="228" t="s">
        <v>488</v>
      </c>
      <c r="C399" s="227">
        <v>154</v>
      </c>
    </row>
    <row r="400" spans="1:3" s="25" customFormat="1" ht="20.100000000000001" customHeight="1">
      <c r="A400" s="228">
        <v>2200199</v>
      </c>
      <c r="B400" s="228" t="s">
        <v>572</v>
      </c>
      <c r="C400" s="227">
        <v>228</v>
      </c>
    </row>
    <row r="401" spans="1:3" s="25" customFormat="1" ht="20.100000000000001" customHeight="1">
      <c r="A401" s="228">
        <v>22005</v>
      </c>
      <c r="B401" s="228" t="s">
        <v>239</v>
      </c>
      <c r="C401" s="227">
        <v>169</v>
      </c>
    </row>
    <row r="402" spans="1:3" s="25" customFormat="1" ht="20.100000000000001" customHeight="1">
      <c r="A402" s="228">
        <v>2200501</v>
      </c>
      <c r="B402" s="228" t="s">
        <v>487</v>
      </c>
      <c r="C402" s="227">
        <v>167</v>
      </c>
    </row>
    <row r="403" spans="1:3" s="25" customFormat="1" ht="20.100000000000001" customHeight="1">
      <c r="A403" s="228">
        <v>2200510</v>
      </c>
      <c r="B403" s="228" t="s">
        <v>730</v>
      </c>
      <c r="C403" s="227">
        <v>2</v>
      </c>
    </row>
    <row r="404" spans="1:3" s="25" customFormat="1" ht="20.100000000000001" customHeight="1">
      <c r="A404" s="228">
        <v>221</v>
      </c>
      <c r="B404" s="228" t="s">
        <v>240</v>
      </c>
      <c r="C404" s="227">
        <v>9796</v>
      </c>
    </row>
    <row r="405" spans="1:3" s="25" customFormat="1" ht="20.100000000000001" customHeight="1">
      <c r="A405" s="228">
        <v>22102</v>
      </c>
      <c r="B405" s="228" t="s">
        <v>241</v>
      </c>
      <c r="C405" s="227">
        <v>9797</v>
      </c>
    </row>
    <row r="406" spans="1:3" s="25" customFormat="1" ht="20.100000000000001" customHeight="1">
      <c r="A406" s="228">
        <v>2210201</v>
      </c>
      <c r="B406" s="228" t="s">
        <v>573</v>
      </c>
      <c r="C406" s="227">
        <v>9797</v>
      </c>
    </row>
    <row r="407" spans="1:3" s="25" customFormat="1" ht="20.100000000000001" customHeight="1">
      <c r="A407" s="228">
        <v>224</v>
      </c>
      <c r="B407" s="228" t="s">
        <v>242</v>
      </c>
      <c r="C407" s="227">
        <v>194</v>
      </c>
    </row>
    <row r="408" spans="1:3" s="25" customFormat="1" ht="20.100000000000001" customHeight="1">
      <c r="A408" s="228">
        <v>22401</v>
      </c>
      <c r="B408" s="228" t="s">
        <v>243</v>
      </c>
      <c r="C408" s="227">
        <v>5</v>
      </c>
    </row>
    <row r="409" spans="1:3" s="25" customFormat="1" ht="20.100000000000001" customHeight="1">
      <c r="A409" s="228">
        <v>2240199</v>
      </c>
      <c r="B409" s="228" t="s">
        <v>731</v>
      </c>
      <c r="C409" s="227">
        <v>5</v>
      </c>
    </row>
    <row r="410" spans="1:3" s="25" customFormat="1" ht="20.100000000000001" customHeight="1">
      <c r="A410" s="228">
        <v>22405</v>
      </c>
      <c r="B410" s="228" t="s">
        <v>244</v>
      </c>
      <c r="C410" s="227">
        <v>79</v>
      </c>
    </row>
    <row r="411" spans="1:3" s="25" customFormat="1" ht="20.100000000000001" customHeight="1">
      <c r="A411" s="228">
        <v>2240550</v>
      </c>
      <c r="B411" s="228" t="s">
        <v>574</v>
      </c>
      <c r="C411" s="227">
        <v>79</v>
      </c>
    </row>
    <row r="412" spans="1:3" s="25" customFormat="1" ht="20.100000000000001" customHeight="1">
      <c r="A412" s="228">
        <v>22406</v>
      </c>
      <c r="B412" s="228" t="s">
        <v>245</v>
      </c>
      <c r="C412" s="227">
        <v>95</v>
      </c>
    </row>
    <row r="413" spans="1:3" s="25" customFormat="1" ht="20.100000000000001" customHeight="1">
      <c r="A413" s="228">
        <v>2240601</v>
      </c>
      <c r="B413" s="228" t="s">
        <v>732</v>
      </c>
      <c r="C413" s="227">
        <v>95</v>
      </c>
    </row>
    <row r="414" spans="1:3" s="25" customFormat="1" ht="20.100000000000001" customHeight="1">
      <c r="A414" s="228">
        <v>22407</v>
      </c>
      <c r="B414" s="228" t="s">
        <v>246</v>
      </c>
      <c r="C414" s="227">
        <v>15</v>
      </c>
    </row>
    <row r="415" spans="1:3" s="25" customFormat="1" ht="20.100000000000001" customHeight="1">
      <c r="A415" s="228">
        <v>2240701</v>
      </c>
      <c r="B415" s="228" t="s">
        <v>733</v>
      </c>
      <c r="C415" s="227">
        <v>15</v>
      </c>
    </row>
    <row r="416" spans="1:3" s="25" customFormat="1" ht="20.100000000000001" customHeight="1">
      <c r="A416" s="228">
        <v>229</v>
      </c>
      <c r="B416" s="228" t="s">
        <v>247</v>
      </c>
      <c r="C416" s="227">
        <v>26</v>
      </c>
    </row>
    <row r="417" spans="1:3" s="25" customFormat="1" ht="20.100000000000001" customHeight="1">
      <c r="A417" s="228">
        <v>22999</v>
      </c>
      <c r="B417" s="228" t="s">
        <v>247</v>
      </c>
      <c r="C417" s="227">
        <v>26</v>
      </c>
    </row>
    <row r="418" spans="1:3" s="25" customFormat="1" ht="20.100000000000001" customHeight="1">
      <c r="A418" s="228">
        <v>2299901</v>
      </c>
      <c r="B418" s="228" t="s">
        <v>575</v>
      </c>
      <c r="C418" s="227">
        <v>26</v>
      </c>
    </row>
    <row r="419" spans="1:3" s="25" customFormat="1" ht="20.100000000000001" customHeight="1">
      <c r="A419" s="228">
        <v>232</v>
      </c>
      <c r="B419" s="229" t="s">
        <v>249</v>
      </c>
      <c r="C419" s="227">
        <v>11133</v>
      </c>
    </row>
    <row r="420" spans="1:3" s="25" customFormat="1" ht="20.100000000000001" customHeight="1">
      <c r="A420" s="228">
        <v>23203</v>
      </c>
      <c r="B420" s="228" t="s">
        <v>250</v>
      </c>
      <c r="C420" s="227">
        <v>11133</v>
      </c>
    </row>
    <row r="421" spans="1:3" s="25" customFormat="1" ht="20.100000000000001" customHeight="1">
      <c r="A421" s="228">
        <v>2320301</v>
      </c>
      <c r="B421" s="228" t="s">
        <v>734</v>
      </c>
      <c r="C421" s="227">
        <v>11133</v>
      </c>
    </row>
    <row r="422" spans="1:3" s="25" customFormat="1" ht="20.100000000000001" customHeight="1">
      <c r="A422" s="228">
        <v>233</v>
      </c>
      <c r="B422" s="228" t="s">
        <v>251</v>
      </c>
      <c r="C422" s="227">
        <v>1</v>
      </c>
    </row>
    <row r="423" spans="1:3" s="25" customFormat="1" ht="20.100000000000001" customHeight="1">
      <c r="A423" s="228">
        <v>23303</v>
      </c>
      <c r="B423" s="228" t="s">
        <v>252</v>
      </c>
      <c r="C423" s="227">
        <v>1</v>
      </c>
    </row>
  </sheetData>
  <mergeCells count="4">
    <mergeCell ref="A1:C1"/>
    <mergeCell ref="A2:C2"/>
    <mergeCell ref="A4:B4"/>
    <mergeCell ref="A5:B5"/>
  </mergeCells>
  <phoneticPr fontId="4" type="noConversion"/>
  <printOptions horizontalCentered="1"/>
  <pageMargins left="0.59055118110236227" right="0.59055118110236227" top="0.59055118110236227" bottom="0.59055118110236227" header="0.31496062992125984" footer="0.23622047244094491"/>
  <pageSetup paperSize="9" scale="85" fitToHeight="0" orientation="portrait"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30"/>
  <sheetViews>
    <sheetView workbookViewId="0">
      <selection activeCell="A2" sqref="A2:C2"/>
    </sheetView>
  </sheetViews>
  <sheetFormatPr defaultRowHeight="12.75"/>
  <cols>
    <col min="1" max="1" width="18.875" style="200" customWidth="1"/>
    <col min="2" max="2" width="45" style="200" customWidth="1"/>
    <col min="3" max="3" width="16.25" style="200" customWidth="1"/>
    <col min="4" max="4" width="8.5" style="200" customWidth="1"/>
    <col min="5" max="256" width="9" style="200"/>
    <col min="257" max="257" width="17.25" style="200" customWidth="1"/>
    <col min="258" max="258" width="45" style="200" customWidth="1"/>
    <col min="259" max="259" width="14.5" style="200" customWidth="1"/>
    <col min="260" max="260" width="8.5" style="200" customWidth="1"/>
    <col min="261" max="512" width="9" style="200"/>
    <col min="513" max="513" width="17.25" style="200" customWidth="1"/>
    <col min="514" max="514" width="45" style="200" customWidth="1"/>
    <col min="515" max="515" width="14.5" style="200" customWidth="1"/>
    <col min="516" max="516" width="8.5" style="200" customWidth="1"/>
    <col min="517" max="768" width="9" style="200"/>
    <col min="769" max="769" width="17.25" style="200" customWidth="1"/>
    <col min="770" max="770" width="45" style="200" customWidth="1"/>
    <col min="771" max="771" width="14.5" style="200" customWidth="1"/>
    <col min="772" max="772" width="8.5" style="200" customWidth="1"/>
    <col min="773" max="1024" width="9" style="200"/>
    <col min="1025" max="1025" width="17.25" style="200" customWidth="1"/>
    <col min="1026" max="1026" width="45" style="200" customWidth="1"/>
    <col min="1027" max="1027" width="14.5" style="200" customWidth="1"/>
    <col min="1028" max="1028" width="8.5" style="200" customWidth="1"/>
    <col min="1029" max="1280" width="9" style="200"/>
    <col min="1281" max="1281" width="17.25" style="200" customWidth="1"/>
    <col min="1282" max="1282" width="45" style="200" customWidth="1"/>
    <col min="1283" max="1283" width="14.5" style="200" customWidth="1"/>
    <col min="1284" max="1284" width="8.5" style="200" customWidth="1"/>
    <col min="1285" max="1536" width="9" style="200"/>
    <col min="1537" max="1537" width="17.25" style="200" customWidth="1"/>
    <col min="1538" max="1538" width="45" style="200" customWidth="1"/>
    <col min="1539" max="1539" width="14.5" style="200" customWidth="1"/>
    <col min="1540" max="1540" width="8.5" style="200" customWidth="1"/>
    <col min="1541" max="1792" width="9" style="200"/>
    <col min="1793" max="1793" width="17.25" style="200" customWidth="1"/>
    <col min="1794" max="1794" width="45" style="200" customWidth="1"/>
    <col min="1795" max="1795" width="14.5" style="200" customWidth="1"/>
    <col min="1796" max="1796" width="8.5" style="200" customWidth="1"/>
    <col min="1797" max="2048" width="9" style="200"/>
    <col min="2049" max="2049" width="17.25" style="200" customWidth="1"/>
    <col min="2050" max="2050" width="45" style="200" customWidth="1"/>
    <col min="2051" max="2051" width="14.5" style="200" customWidth="1"/>
    <col min="2052" max="2052" width="8.5" style="200" customWidth="1"/>
    <col min="2053" max="2304" width="9" style="200"/>
    <col min="2305" max="2305" width="17.25" style="200" customWidth="1"/>
    <col min="2306" max="2306" width="45" style="200" customWidth="1"/>
    <col min="2307" max="2307" width="14.5" style="200" customWidth="1"/>
    <col min="2308" max="2308" width="8.5" style="200" customWidth="1"/>
    <col min="2309" max="2560" width="9" style="200"/>
    <col min="2561" max="2561" width="17.25" style="200" customWidth="1"/>
    <col min="2562" max="2562" width="45" style="200" customWidth="1"/>
    <col min="2563" max="2563" width="14.5" style="200" customWidth="1"/>
    <col min="2564" max="2564" width="8.5" style="200" customWidth="1"/>
    <col min="2565" max="2816" width="9" style="200"/>
    <col min="2817" max="2817" width="17.25" style="200" customWidth="1"/>
    <col min="2818" max="2818" width="45" style="200" customWidth="1"/>
    <col min="2819" max="2819" width="14.5" style="200" customWidth="1"/>
    <col min="2820" max="2820" width="8.5" style="200" customWidth="1"/>
    <col min="2821" max="3072" width="9" style="200"/>
    <col min="3073" max="3073" width="17.25" style="200" customWidth="1"/>
    <col min="3074" max="3074" width="45" style="200" customWidth="1"/>
    <col min="3075" max="3075" width="14.5" style="200" customWidth="1"/>
    <col min="3076" max="3076" width="8.5" style="200" customWidth="1"/>
    <col min="3077" max="3328" width="9" style="200"/>
    <col min="3329" max="3329" width="17.25" style="200" customWidth="1"/>
    <col min="3330" max="3330" width="45" style="200" customWidth="1"/>
    <col min="3331" max="3331" width="14.5" style="200" customWidth="1"/>
    <col min="3332" max="3332" width="8.5" style="200" customWidth="1"/>
    <col min="3333" max="3584" width="9" style="200"/>
    <col min="3585" max="3585" width="17.25" style="200" customWidth="1"/>
    <col min="3586" max="3586" width="45" style="200" customWidth="1"/>
    <col min="3587" max="3587" width="14.5" style="200" customWidth="1"/>
    <col min="3588" max="3588" width="8.5" style="200" customWidth="1"/>
    <col min="3589" max="3840" width="9" style="200"/>
    <col min="3841" max="3841" width="17.25" style="200" customWidth="1"/>
    <col min="3842" max="3842" width="45" style="200" customWidth="1"/>
    <col min="3843" max="3843" width="14.5" style="200" customWidth="1"/>
    <col min="3844" max="3844" width="8.5" style="200" customWidth="1"/>
    <col min="3845" max="4096" width="9" style="200"/>
    <col min="4097" max="4097" width="17.25" style="200" customWidth="1"/>
    <col min="4098" max="4098" width="45" style="200" customWidth="1"/>
    <col min="4099" max="4099" width="14.5" style="200" customWidth="1"/>
    <col min="4100" max="4100" width="8.5" style="200" customWidth="1"/>
    <col min="4101" max="4352" width="9" style="200"/>
    <col min="4353" max="4353" width="17.25" style="200" customWidth="1"/>
    <col min="4354" max="4354" width="45" style="200" customWidth="1"/>
    <col min="4355" max="4355" width="14.5" style="200" customWidth="1"/>
    <col min="4356" max="4356" width="8.5" style="200" customWidth="1"/>
    <col min="4357" max="4608" width="9" style="200"/>
    <col min="4609" max="4609" width="17.25" style="200" customWidth="1"/>
    <col min="4610" max="4610" width="45" style="200" customWidth="1"/>
    <col min="4611" max="4611" width="14.5" style="200" customWidth="1"/>
    <col min="4612" max="4612" width="8.5" style="200" customWidth="1"/>
    <col min="4613" max="4864" width="9" style="200"/>
    <col min="4865" max="4865" width="17.25" style="200" customWidth="1"/>
    <col min="4866" max="4866" width="45" style="200" customWidth="1"/>
    <col min="4867" max="4867" width="14.5" style="200" customWidth="1"/>
    <col min="4868" max="4868" width="8.5" style="200" customWidth="1"/>
    <col min="4869" max="5120" width="9" style="200"/>
    <col min="5121" max="5121" width="17.25" style="200" customWidth="1"/>
    <col min="5122" max="5122" width="45" style="200" customWidth="1"/>
    <col min="5123" max="5123" width="14.5" style="200" customWidth="1"/>
    <col min="5124" max="5124" width="8.5" style="200" customWidth="1"/>
    <col min="5125" max="5376" width="9" style="200"/>
    <col min="5377" max="5377" width="17.25" style="200" customWidth="1"/>
    <col min="5378" max="5378" width="45" style="200" customWidth="1"/>
    <col min="5379" max="5379" width="14.5" style="200" customWidth="1"/>
    <col min="5380" max="5380" width="8.5" style="200" customWidth="1"/>
    <col min="5381" max="5632" width="9" style="200"/>
    <col min="5633" max="5633" width="17.25" style="200" customWidth="1"/>
    <col min="5634" max="5634" width="45" style="200" customWidth="1"/>
    <col min="5635" max="5635" width="14.5" style="200" customWidth="1"/>
    <col min="5636" max="5636" width="8.5" style="200" customWidth="1"/>
    <col min="5637" max="5888" width="9" style="200"/>
    <col min="5889" max="5889" width="17.25" style="200" customWidth="1"/>
    <col min="5890" max="5890" width="45" style="200" customWidth="1"/>
    <col min="5891" max="5891" width="14.5" style="200" customWidth="1"/>
    <col min="5892" max="5892" width="8.5" style="200" customWidth="1"/>
    <col min="5893" max="6144" width="9" style="200"/>
    <col min="6145" max="6145" width="17.25" style="200" customWidth="1"/>
    <col min="6146" max="6146" width="45" style="200" customWidth="1"/>
    <col min="6147" max="6147" width="14.5" style="200" customWidth="1"/>
    <col min="6148" max="6148" width="8.5" style="200" customWidth="1"/>
    <col min="6149" max="6400" width="9" style="200"/>
    <col min="6401" max="6401" width="17.25" style="200" customWidth="1"/>
    <col min="6402" max="6402" width="45" style="200" customWidth="1"/>
    <col min="6403" max="6403" width="14.5" style="200" customWidth="1"/>
    <col min="6404" max="6404" width="8.5" style="200" customWidth="1"/>
    <col min="6405" max="6656" width="9" style="200"/>
    <col min="6657" max="6657" width="17.25" style="200" customWidth="1"/>
    <col min="6658" max="6658" width="45" style="200" customWidth="1"/>
    <col min="6659" max="6659" width="14.5" style="200" customWidth="1"/>
    <col min="6660" max="6660" width="8.5" style="200" customWidth="1"/>
    <col min="6661" max="6912" width="9" style="200"/>
    <col min="6913" max="6913" width="17.25" style="200" customWidth="1"/>
    <col min="6914" max="6914" width="45" style="200" customWidth="1"/>
    <col min="6915" max="6915" width="14.5" style="200" customWidth="1"/>
    <col min="6916" max="6916" width="8.5" style="200" customWidth="1"/>
    <col min="6917" max="7168" width="9" style="200"/>
    <col min="7169" max="7169" width="17.25" style="200" customWidth="1"/>
    <col min="7170" max="7170" width="45" style="200" customWidth="1"/>
    <col min="7171" max="7171" width="14.5" style="200" customWidth="1"/>
    <col min="7172" max="7172" width="8.5" style="200" customWidth="1"/>
    <col min="7173" max="7424" width="9" style="200"/>
    <col min="7425" max="7425" width="17.25" style="200" customWidth="1"/>
    <col min="7426" max="7426" width="45" style="200" customWidth="1"/>
    <col min="7427" max="7427" width="14.5" style="200" customWidth="1"/>
    <col min="7428" max="7428" width="8.5" style="200" customWidth="1"/>
    <col min="7429" max="7680" width="9" style="200"/>
    <col min="7681" max="7681" width="17.25" style="200" customWidth="1"/>
    <col min="7682" max="7682" width="45" style="200" customWidth="1"/>
    <col min="7683" max="7683" width="14.5" style="200" customWidth="1"/>
    <col min="7684" max="7684" width="8.5" style="200" customWidth="1"/>
    <col min="7685" max="7936" width="9" style="200"/>
    <col min="7937" max="7937" width="17.25" style="200" customWidth="1"/>
    <col min="7938" max="7938" width="45" style="200" customWidth="1"/>
    <col min="7939" max="7939" width="14.5" style="200" customWidth="1"/>
    <col min="7940" max="7940" width="8.5" style="200" customWidth="1"/>
    <col min="7941" max="8192" width="9" style="200"/>
    <col min="8193" max="8193" width="17.25" style="200" customWidth="1"/>
    <col min="8194" max="8194" width="45" style="200" customWidth="1"/>
    <col min="8195" max="8195" width="14.5" style="200" customWidth="1"/>
    <col min="8196" max="8196" width="8.5" style="200" customWidth="1"/>
    <col min="8197" max="8448" width="9" style="200"/>
    <col min="8449" max="8449" width="17.25" style="200" customWidth="1"/>
    <col min="8450" max="8450" width="45" style="200" customWidth="1"/>
    <col min="8451" max="8451" width="14.5" style="200" customWidth="1"/>
    <col min="8452" max="8452" width="8.5" style="200" customWidth="1"/>
    <col min="8453" max="8704" width="9" style="200"/>
    <col min="8705" max="8705" width="17.25" style="200" customWidth="1"/>
    <col min="8706" max="8706" width="45" style="200" customWidth="1"/>
    <col min="8707" max="8707" width="14.5" style="200" customWidth="1"/>
    <col min="8708" max="8708" width="8.5" style="200" customWidth="1"/>
    <col min="8709" max="8960" width="9" style="200"/>
    <col min="8961" max="8961" width="17.25" style="200" customWidth="1"/>
    <col min="8962" max="8962" width="45" style="200" customWidth="1"/>
    <col min="8963" max="8963" width="14.5" style="200" customWidth="1"/>
    <col min="8964" max="8964" width="8.5" style="200" customWidth="1"/>
    <col min="8965" max="9216" width="9" style="200"/>
    <col min="9217" max="9217" width="17.25" style="200" customWidth="1"/>
    <col min="9218" max="9218" width="45" style="200" customWidth="1"/>
    <col min="9219" max="9219" width="14.5" style="200" customWidth="1"/>
    <col min="9220" max="9220" width="8.5" style="200" customWidth="1"/>
    <col min="9221" max="9472" width="9" style="200"/>
    <col min="9473" max="9473" width="17.25" style="200" customWidth="1"/>
    <col min="9474" max="9474" width="45" style="200" customWidth="1"/>
    <col min="9475" max="9475" width="14.5" style="200" customWidth="1"/>
    <col min="9476" max="9476" width="8.5" style="200" customWidth="1"/>
    <col min="9477" max="9728" width="9" style="200"/>
    <col min="9729" max="9729" width="17.25" style="200" customWidth="1"/>
    <col min="9730" max="9730" width="45" style="200" customWidth="1"/>
    <col min="9731" max="9731" width="14.5" style="200" customWidth="1"/>
    <col min="9732" max="9732" width="8.5" style="200" customWidth="1"/>
    <col min="9733" max="9984" width="9" style="200"/>
    <col min="9985" max="9985" width="17.25" style="200" customWidth="1"/>
    <col min="9986" max="9986" width="45" style="200" customWidth="1"/>
    <col min="9987" max="9987" width="14.5" style="200" customWidth="1"/>
    <col min="9988" max="9988" width="8.5" style="200" customWidth="1"/>
    <col min="9989" max="10240" width="9" style="200"/>
    <col min="10241" max="10241" width="17.25" style="200" customWidth="1"/>
    <col min="10242" max="10242" width="45" style="200" customWidth="1"/>
    <col min="10243" max="10243" width="14.5" style="200" customWidth="1"/>
    <col min="10244" max="10244" width="8.5" style="200" customWidth="1"/>
    <col min="10245" max="10496" width="9" style="200"/>
    <col min="10497" max="10497" width="17.25" style="200" customWidth="1"/>
    <col min="10498" max="10498" width="45" style="200" customWidth="1"/>
    <col min="10499" max="10499" width="14.5" style="200" customWidth="1"/>
    <col min="10500" max="10500" width="8.5" style="200" customWidth="1"/>
    <col min="10501" max="10752" width="9" style="200"/>
    <col min="10753" max="10753" width="17.25" style="200" customWidth="1"/>
    <col min="10754" max="10754" width="45" style="200" customWidth="1"/>
    <col min="10755" max="10755" width="14.5" style="200" customWidth="1"/>
    <col min="10756" max="10756" width="8.5" style="200" customWidth="1"/>
    <col min="10757" max="11008" width="9" style="200"/>
    <col min="11009" max="11009" width="17.25" style="200" customWidth="1"/>
    <col min="11010" max="11010" width="45" style="200" customWidth="1"/>
    <col min="11011" max="11011" width="14.5" style="200" customWidth="1"/>
    <col min="11012" max="11012" width="8.5" style="200" customWidth="1"/>
    <col min="11013" max="11264" width="9" style="200"/>
    <col min="11265" max="11265" width="17.25" style="200" customWidth="1"/>
    <col min="11266" max="11266" width="45" style="200" customWidth="1"/>
    <col min="11267" max="11267" width="14.5" style="200" customWidth="1"/>
    <col min="11268" max="11268" width="8.5" style="200" customWidth="1"/>
    <col min="11269" max="11520" width="9" style="200"/>
    <col min="11521" max="11521" width="17.25" style="200" customWidth="1"/>
    <col min="11522" max="11522" width="45" style="200" customWidth="1"/>
    <col min="11523" max="11523" width="14.5" style="200" customWidth="1"/>
    <col min="11524" max="11524" width="8.5" style="200" customWidth="1"/>
    <col min="11525" max="11776" width="9" style="200"/>
    <col min="11777" max="11777" width="17.25" style="200" customWidth="1"/>
    <col min="11778" max="11778" width="45" style="200" customWidth="1"/>
    <col min="11779" max="11779" width="14.5" style="200" customWidth="1"/>
    <col min="11780" max="11780" width="8.5" style="200" customWidth="1"/>
    <col min="11781" max="12032" width="9" style="200"/>
    <col min="12033" max="12033" width="17.25" style="200" customWidth="1"/>
    <col min="12034" max="12034" width="45" style="200" customWidth="1"/>
    <col min="12035" max="12035" width="14.5" style="200" customWidth="1"/>
    <col min="12036" max="12036" width="8.5" style="200" customWidth="1"/>
    <col min="12037" max="12288" width="9" style="200"/>
    <col min="12289" max="12289" width="17.25" style="200" customWidth="1"/>
    <col min="12290" max="12290" width="45" style="200" customWidth="1"/>
    <col min="12291" max="12291" width="14.5" style="200" customWidth="1"/>
    <col min="12292" max="12292" width="8.5" style="200" customWidth="1"/>
    <col min="12293" max="12544" width="9" style="200"/>
    <col min="12545" max="12545" width="17.25" style="200" customWidth="1"/>
    <col min="12546" max="12546" width="45" style="200" customWidth="1"/>
    <col min="12547" max="12547" width="14.5" style="200" customWidth="1"/>
    <col min="12548" max="12548" width="8.5" style="200" customWidth="1"/>
    <col min="12549" max="12800" width="9" style="200"/>
    <col min="12801" max="12801" width="17.25" style="200" customWidth="1"/>
    <col min="12802" max="12802" width="45" style="200" customWidth="1"/>
    <col min="12803" max="12803" width="14.5" style="200" customWidth="1"/>
    <col min="12804" max="12804" width="8.5" style="200" customWidth="1"/>
    <col min="12805" max="13056" width="9" style="200"/>
    <col min="13057" max="13057" width="17.25" style="200" customWidth="1"/>
    <col min="13058" max="13058" width="45" style="200" customWidth="1"/>
    <col min="13059" max="13059" width="14.5" style="200" customWidth="1"/>
    <col min="13060" max="13060" width="8.5" style="200" customWidth="1"/>
    <col min="13061" max="13312" width="9" style="200"/>
    <col min="13313" max="13313" width="17.25" style="200" customWidth="1"/>
    <col min="13314" max="13314" width="45" style="200" customWidth="1"/>
    <col min="13315" max="13315" width="14.5" style="200" customWidth="1"/>
    <col min="13316" max="13316" width="8.5" style="200" customWidth="1"/>
    <col min="13317" max="13568" width="9" style="200"/>
    <col min="13569" max="13569" width="17.25" style="200" customWidth="1"/>
    <col min="13570" max="13570" width="45" style="200" customWidth="1"/>
    <col min="13571" max="13571" width="14.5" style="200" customWidth="1"/>
    <col min="13572" max="13572" width="8.5" style="200" customWidth="1"/>
    <col min="13573" max="13824" width="9" style="200"/>
    <col min="13825" max="13825" width="17.25" style="200" customWidth="1"/>
    <col min="13826" max="13826" width="45" style="200" customWidth="1"/>
    <col min="13827" max="13827" width="14.5" style="200" customWidth="1"/>
    <col min="13828" max="13828" width="8.5" style="200" customWidth="1"/>
    <col min="13829" max="14080" width="9" style="200"/>
    <col min="14081" max="14081" width="17.25" style="200" customWidth="1"/>
    <col min="14082" max="14082" width="45" style="200" customWidth="1"/>
    <col min="14083" max="14083" width="14.5" style="200" customWidth="1"/>
    <col min="14084" max="14084" width="8.5" style="200" customWidth="1"/>
    <col min="14085" max="14336" width="9" style="200"/>
    <col min="14337" max="14337" width="17.25" style="200" customWidth="1"/>
    <col min="14338" max="14338" width="45" style="200" customWidth="1"/>
    <col min="14339" max="14339" width="14.5" style="200" customWidth="1"/>
    <col min="14340" max="14340" width="8.5" style="200" customWidth="1"/>
    <col min="14341" max="14592" width="9" style="200"/>
    <col min="14593" max="14593" width="17.25" style="200" customWidth="1"/>
    <col min="14594" max="14594" width="45" style="200" customWidth="1"/>
    <col min="14595" max="14595" width="14.5" style="200" customWidth="1"/>
    <col min="14596" max="14596" width="8.5" style="200" customWidth="1"/>
    <col min="14597" max="14848" width="9" style="200"/>
    <col min="14849" max="14849" width="17.25" style="200" customWidth="1"/>
    <col min="14850" max="14850" width="45" style="200" customWidth="1"/>
    <col min="14851" max="14851" width="14.5" style="200" customWidth="1"/>
    <col min="14852" max="14852" width="8.5" style="200" customWidth="1"/>
    <col min="14853" max="15104" width="9" style="200"/>
    <col min="15105" max="15105" width="17.25" style="200" customWidth="1"/>
    <col min="15106" max="15106" width="45" style="200" customWidth="1"/>
    <col min="15107" max="15107" width="14.5" style="200" customWidth="1"/>
    <col min="15108" max="15108" width="8.5" style="200" customWidth="1"/>
    <col min="15109" max="15360" width="9" style="200"/>
    <col min="15361" max="15361" width="17.25" style="200" customWidth="1"/>
    <col min="15362" max="15362" width="45" style="200" customWidth="1"/>
    <col min="15363" max="15363" width="14.5" style="200" customWidth="1"/>
    <col min="15364" max="15364" width="8.5" style="200" customWidth="1"/>
    <col min="15365" max="15616" width="9" style="200"/>
    <col min="15617" max="15617" width="17.25" style="200" customWidth="1"/>
    <col min="15618" max="15618" width="45" style="200" customWidth="1"/>
    <col min="15619" max="15619" width="14.5" style="200" customWidth="1"/>
    <col min="15620" max="15620" width="8.5" style="200" customWidth="1"/>
    <col min="15621" max="15872" width="9" style="200"/>
    <col min="15873" max="15873" width="17.25" style="200" customWidth="1"/>
    <col min="15874" max="15874" width="45" style="200" customWidth="1"/>
    <col min="15875" max="15875" width="14.5" style="200" customWidth="1"/>
    <col min="15876" max="15876" width="8.5" style="200" customWidth="1"/>
    <col min="15877" max="16128" width="9" style="200"/>
    <col min="16129" max="16129" width="17.25" style="200" customWidth="1"/>
    <col min="16130" max="16130" width="45" style="200" customWidth="1"/>
    <col min="16131" max="16131" width="14.5" style="200" customWidth="1"/>
    <col min="16132" max="16132" width="8.5" style="200" customWidth="1"/>
    <col min="16133" max="16384" width="9" style="200"/>
  </cols>
  <sheetData>
    <row r="1" spans="1:4" ht="27.75" customHeight="1">
      <c r="A1" s="389" t="s">
        <v>583</v>
      </c>
      <c r="B1" s="389"/>
      <c r="C1" s="389"/>
      <c r="D1" s="389"/>
    </row>
    <row r="2" spans="1:4" ht="33" customHeight="1">
      <c r="A2" s="400" t="s">
        <v>976</v>
      </c>
      <c r="B2" s="400"/>
      <c r="C2" s="400"/>
    </row>
    <row r="3" spans="1:4" ht="21" customHeight="1">
      <c r="A3" s="212"/>
      <c r="B3" s="212"/>
      <c r="C3" s="213" t="s">
        <v>576</v>
      </c>
    </row>
    <row r="4" spans="1:4" ht="16.5" customHeight="1">
      <c r="A4" s="401" t="s">
        <v>483</v>
      </c>
      <c r="B4" s="401" t="s">
        <v>484</v>
      </c>
      <c r="C4" s="401" t="s">
        <v>305</v>
      </c>
    </row>
    <row r="5" spans="1:4" ht="16.5" customHeight="1">
      <c r="A5" s="401" t="s">
        <v>485</v>
      </c>
      <c r="B5" s="401" t="s">
        <v>485</v>
      </c>
      <c r="C5" s="401" t="s">
        <v>485</v>
      </c>
    </row>
    <row r="6" spans="1:4" ht="20.25" customHeight="1">
      <c r="A6" s="398" t="s">
        <v>486</v>
      </c>
      <c r="B6" s="399"/>
      <c r="C6" s="201">
        <v>230070</v>
      </c>
    </row>
    <row r="7" spans="1:4" ht="15" customHeight="1">
      <c r="A7" s="202">
        <v>201</v>
      </c>
      <c r="B7" s="203" t="s">
        <v>127</v>
      </c>
      <c r="C7" s="201">
        <v>19085</v>
      </c>
    </row>
    <row r="8" spans="1:4" ht="15" customHeight="1">
      <c r="A8" s="204">
        <v>20101</v>
      </c>
      <c r="B8" s="205" t="s">
        <v>128</v>
      </c>
      <c r="C8" s="206">
        <v>764</v>
      </c>
    </row>
    <row r="9" spans="1:4" ht="15" customHeight="1">
      <c r="A9" s="207">
        <v>2010101</v>
      </c>
      <c r="B9" s="208" t="s">
        <v>487</v>
      </c>
      <c r="C9" s="206">
        <v>747</v>
      </c>
    </row>
    <row r="10" spans="1:4" ht="15" customHeight="1">
      <c r="A10" s="207">
        <v>2010150</v>
      </c>
      <c r="B10" s="208" t="s">
        <v>488</v>
      </c>
      <c r="C10" s="206">
        <v>17</v>
      </c>
    </row>
    <row r="11" spans="1:4" ht="15" customHeight="1">
      <c r="A11" s="204">
        <v>20102</v>
      </c>
      <c r="B11" s="205" t="s">
        <v>129</v>
      </c>
      <c r="C11" s="206">
        <v>658</v>
      </c>
    </row>
    <row r="12" spans="1:4" ht="15" customHeight="1">
      <c r="A12" s="207">
        <v>2010201</v>
      </c>
      <c r="B12" s="208" t="s">
        <v>487</v>
      </c>
      <c r="C12" s="206">
        <v>634</v>
      </c>
    </row>
    <row r="13" spans="1:4" ht="15" customHeight="1">
      <c r="A13" s="207">
        <v>2010250</v>
      </c>
      <c r="B13" s="208" t="s">
        <v>488</v>
      </c>
      <c r="C13" s="206">
        <v>25</v>
      </c>
    </row>
    <row r="14" spans="1:4" ht="15" customHeight="1">
      <c r="A14" s="204">
        <v>20103</v>
      </c>
      <c r="B14" s="205" t="s">
        <v>130</v>
      </c>
      <c r="C14" s="206">
        <v>6383</v>
      </c>
    </row>
    <row r="15" spans="1:4" ht="15" customHeight="1">
      <c r="A15" s="207">
        <v>2010301</v>
      </c>
      <c r="B15" s="208" t="s">
        <v>487</v>
      </c>
      <c r="C15" s="206">
        <v>4562</v>
      </c>
    </row>
    <row r="16" spans="1:4" ht="15" customHeight="1">
      <c r="A16" s="207">
        <v>2010306</v>
      </c>
      <c r="B16" s="208" t="s">
        <v>489</v>
      </c>
      <c r="C16" s="206">
        <v>136</v>
      </c>
    </row>
    <row r="17" spans="1:3" ht="15" customHeight="1">
      <c r="A17" s="207">
        <v>2010308</v>
      </c>
      <c r="B17" s="208" t="s">
        <v>490</v>
      </c>
      <c r="C17" s="206">
        <v>418</v>
      </c>
    </row>
    <row r="18" spans="1:3" ht="15" customHeight="1">
      <c r="A18" s="207">
        <v>2010350</v>
      </c>
      <c r="B18" s="208" t="s">
        <v>488</v>
      </c>
      <c r="C18" s="206">
        <v>808</v>
      </c>
    </row>
    <row r="19" spans="1:3" ht="15" customHeight="1">
      <c r="A19" s="207">
        <v>2010399</v>
      </c>
      <c r="B19" s="208" t="s">
        <v>491</v>
      </c>
      <c r="C19" s="206">
        <v>459</v>
      </c>
    </row>
    <row r="20" spans="1:3" ht="15" customHeight="1">
      <c r="A20" s="204">
        <v>20104</v>
      </c>
      <c r="B20" s="205" t="s">
        <v>131</v>
      </c>
      <c r="C20" s="206">
        <v>733</v>
      </c>
    </row>
    <row r="21" spans="1:3" ht="15" customHeight="1">
      <c r="A21" s="207">
        <v>2010401</v>
      </c>
      <c r="B21" s="208" t="s">
        <v>487</v>
      </c>
      <c r="C21" s="206">
        <v>600</v>
      </c>
    </row>
    <row r="22" spans="1:3" ht="15" customHeight="1">
      <c r="A22" s="207">
        <v>2010450</v>
      </c>
      <c r="B22" s="208" t="s">
        <v>488</v>
      </c>
      <c r="C22" s="206">
        <v>133</v>
      </c>
    </row>
    <row r="23" spans="1:3" ht="15" customHeight="1">
      <c r="A23" s="204">
        <v>20105</v>
      </c>
      <c r="B23" s="205" t="s">
        <v>132</v>
      </c>
      <c r="C23" s="206">
        <v>327</v>
      </c>
    </row>
    <row r="24" spans="1:3" ht="15" customHeight="1">
      <c r="A24" s="207">
        <v>2010501</v>
      </c>
      <c r="B24" s="208" t="s">
        <v>487</v>
      </c>
      <c r="C24" s="206">
        <v>296</v>
      </c>
    </row>
    <row r="25" spans="1:3" ht="15" customHeight="1">
      <c r="A25" s="207">
        <v>2010550</v>
      </c>
      <c r="B25" s="208" t="s">
        <v>488</v>
      </c>
      <c r="C25" s="206">
        <v>31</v>
      </c>
    </row>
    <row r="26" spans="1:3" ht="15" customHeight="1">
      <c r="A26" s="204">
        <v>20106</v>
      </c>
      <c r="B26" s="205" t="s">
        <v>133</v>
      </c>
      <c r="C26" s="206">
        <v>1606</v>
      </c>
    </row>
    <row r="27" spans="1:3" ht="15" customHeight="1">
      <c r="A27" s="207">
        <v>2010601</v>
      </c>
      <c r="B27" s="208" t="s">
        <v>487</v>
      </c>
      <c r="C27" s="206">
        <v>1212</v>
      </c>
    </row>
    <row r="28" spans="1:3" ht="15" customHeight="1">
      <c r="A28" s="207">
        <v>2010650</v>
      </c>
      <c r="B28" s="208" t="s">
        <v>488</v>
      </c>
      <c r="C28" s="206">
        <v>60</v>
      </c>
    </row>
    <row r="29" spans="1:3" ht="15" customHeight="1">
      <c r="A29" s="207">
        <v>2010699</v>
      </c>
      <c r="B29" s="208" t="s">
        <v>492</v>
      </c>
      <c r="C29" s="206">
        <v>334</v>
      </c>
    </row>
    <row r="30" spans="1:3" ht="15" customHeight="1">
      <c r="A30" s="204">
        <v>20110</v>
      </c>
      <c r="B30" s="205" t="s">
        <v>136</v>
      </c>
      <c r="C30" s="206">
        <v>198</v>
      </c>
    </row>
    <row r="31" spans="1:3" ht="15" customHeight="1">
      <c r="A31" s="207">
        <v>2011001</v>
      </c>
      <c r="B31" s="208" t="s">
        <v>487</v>
      </c>
      <c r="C31" s="206">
        <v>155</v>
      </c>
    </row>
    <row r="32" spans="1:3" ht="15" customHeight="1">
      <c r="A32" s="207">
        <v>2011050</v>
      </c>
      <c r="B32" s="208" t="s">
        <v>488</v>
      </c>
      <c r="C32" s="206">
        <v>43</v>
      </c>
    </row>
    <row r="33" spans="1:3" ht="15" customHeight="1">
      <c r="A33" s="204">
        <v>20111</v>
      </c>
      <c r="B33" s="205" t="s">
        <v>137</v>
      </c>
      <c r="C33" s="206">
        <v>1663</v>
      </c>
    </row>
    <row r="34" spans="1:3" ht="15" customHeight="1">
      <c r="A34" s="207">
        <v>2011101</v>
      </c>
      <c r="B34" s="208" t="s">
        <v>487</v>
      </c>
      <c r="C34" s="206">
        <v>1532</v>
      </c>
    </row>
    <row r="35" spans="1:3" ht="15" customHeight="1">
      <c r="A35" s="207">
        <v>2011150</v>
      </c>
      <c r="B35" s="208" t="s">
        <v>488</v>
      </c>
      <c r="C35" s="206">
        <v>131</v>
      </c>
    </row>
    <row r="36" spans="1:3" ht="15" customHeight="1">
      <c r="A36" s="204">
        <v>20113</v>
      </c>
      <c r="B36" s="205" t="s">
        <v>138</v>
      </c>
      <c r="C36" s="206">
        <v>1186</v>
      </c>
    </row>
    <row r="37" spans="1:3" ht="15" customHeight="1">
      <c r="A37" s="207">
        <v>2011301</v>
      </c>
      <c r="B37" s="208" t="s">
        <v>487</v>
      </c>
      <c r="C37" s="206">
        <v>982</v>
      </c>
    </row>
    <row r="38" spans="1:3" ht="15" customHeight="1">
      <c r="A38" s="207">
        <v>2011308</v>
      </c>
      <c r="B38" s="208" t="s">
        <v>493</v>
      </c>
      <c r="C38" s="206">
        <v>2</v>
      </c>
    </row>
    <row r="39" spans="1:3" ht="15" customHeight="1">
      <c r="A39" s="207">
        <v>2011350</v>
      </c>
      <c r="B39" s="208" t="s">
        <v>488</v>
      </c>
      <c r="C39" s="206">
        <v>199</v>
      </c>
    </row>
    <row r="40" spans="1:3" ht="15" customHeight="1">
      <c r="A40" s="207">
        <v>2011399</v>
      </c>
      <c r="B40" s="208" t="s">
        <v>494</v>
      </c>
      <c r="C40" s="206">
        <v>2</v>
      </c>
    </row>
    <row r="41" spans="1:3" ht="15" customHeight="1">
      <c r="A41" s="204">
        <v>20126</v>
      </c>
      <c r="B41" s="205" t="s">
        <v>139</v>
      </c>
      <c r="C41" s="206">
        <v>284</v>
      </c>
    </row>
    <row r="42" spans="1:3" ht="15" customHeight="1">
      <c r="A42" s="207">
        <v>2012601</v>
      </c>
      <c r="B42" s="208" t="s">
        <v>487</v>
      </c>
      <c r="C42" s="206">
        <v>284</v>
      </c>
    </row>
    <row r="43" spans="1:3" ht="15" customHeight="1">
      <c r="A43" s="204">
        <v>20128</v>
      </c>
      <c r="B43" s="205" t="s">
        <v>140</v>
      </c>
      <c r="C43" s="206">
        <v>74</v>
      </c>
    </row>
    <row r="44" spans="1:3" ht="15" customHeight="1">
      <c r="A44" s="207">
        <v>2012801</v>
      </c>
      <c r="B44" s="208" t="s">
        <v>487</v>
      </c>
      <c r="C44" s="206">
        <v>74</v>
      </c>
    </row>
    <row r="45" spans="1:3" ht="15" customHeight="1">
      <c r="A45" s="204">
        <v>20129</v>
      </c>
      <c r="B45" s="205" t="s">
        <v>141</v>
      </c>
      <c r="C45" s="206">
        <v>500</v>
      </c>
    </row>
    <row r="46" spans="1:3" ht="15" customHeight="1">
      <c r="A46" s="207">
        <v>2012901</v>
      </c>
      <c r="B46" s="208" t="s">
        <v>487</v>
      </c>
      <c r="C46" s="206">
        <v>174</v>
      </c>
    </row>
    <row r="47" spans="1:3" ht="15" customHeight="1">
      <c r="A47" s="207">
        <v>2012950</v>
      </c>
      <c r="B47" s="208" t="s">
        <v>488</v>
      </c>
      <c r="C47" s="206">
        <v>91</v>
      </c>
    </row>
    <row r="48" spans="1:3" ht="15" customHeight="1">
      <c r="A48" s="207">
        <v>2012999</v>
      </c>
      <c r="B48" s="208" t="s">
        <v>495</v>
      </c>
      <c r="C48" s="206">
        <v>235</v>
      </c>
    </row>
    <row r="49" spans="1:3" ht="15" customHeight="1">
      <c r="A49" s="204">
        <v>20131</v>
      </c>
      <c r="B49" s="205" t="s">
        <v>142</v>
      </c>
      <c r="C49" s="206">
        <v>1007</v>
      </c>
    </row>
    <row r="50" spans="1:3" ht="15" customHeight="1">
      <c r="A50" s="207">
        <v>2013101</v>
      </c>
      <c r="B50" s="208" t="s">
        <v>487</v>
      </c>
      <c r="C50" s="206">
        <v>681</v>
      </c>
    </row>
    <row r="51" spans="1:3" ht="15" customHeight="1">
      <c r="A51" s="207">
        <v>2013150</v>
      </c>
      <c r="B51" s="208" t="s">
        <v>488</v>
      </c>
      <c r="C51" s="206">
        <v>263</v>
      </c>
    </row>
    <row r="52" spans="1:3" ht="15" customHeight="1">
      <c r="A52" s="207">
        <v>2013199</v>
      </c>
      <c r="B52" s="208" t="s">
        <v>496</v>
      </c>
      <c r="C52" s="206">
        <v>63</v>
      </c>
    </row>
    <row r="53" spans="1:3" ht="15" customHeight="1">
      <c r="A53" s="204">
        <v>20132</v>
      </c>
      <c r="B53" s="205" t="s">
        <v>143</v>
      </c>
      <c r="C53" s="206">
        <v>671</v>
      </c>
    </row>
    <row r="54" spans="1:3" ht="15" customHeight="1">
      <c r="A54" s="207">
        <v>2013201</v>
      </c>
      <c r="B54" s="208" t="s">
        <v>487</v>
      </c>
      <c r="C54" s="206">
        <v>662</v>
      </c>
    </row>
    <row r="55" spans="1:3" ht="15" customHeight="1">
      <c r="A55" s="207">
        <v>2013250</v>
      </c>
      <c r="B55" s="208" t="s">
        <v>488</v>
      </c>
      <c r="C55" s="206">
        <v>10</v>
      </c>
    </row>
    <row r="56" spans="1:3" ht="15" customHeight="1">
      <c r="A56" s="204">
        <v>20133</v>
      </c>
      <c r="B56" s="205" t="s">
        <v>144</v>
      </c>
      <c r="C56" s="206">
        <v>461</v>
      </c>
    </row>
    <row r="57" spans="1:3" ht="15" customHeight="1">
      <c r="A57" s="207">
        <v>2013301</v>
      </c>
      <c r="B57" s="208" t="s">
        <v>487</v>
      </c>
      <c r="C57" s="206">
        <v>329</v>
      </c>
    </row>
    <row r="58" spans="1:3" ht="15" customHeight="1">
      <c r="A58" s="207">
        <v>2013350</v>
      </c>
      <c r="B58" s="208" t="s">
        <v>488</v>
      </c>
      <c r="C58" s="206">
        <v>132</v>
      </c>
    </row>
    <row r="59" spans="1:3" ht="15" customHeight="1">
      <c r="A59" s="204">
        <v>20134</v>
      </c>
      <c r="B59" s="205" t="s">
        <v>145</v>
      </c>
      <c r="C59" s="206">
        <v>227</v>
      </c>
    </row>
    <row r="60" spans="1:3" ht="15" customHeight="1">
      <c r="A60" s="207">
        <v>2013401</v>
      </c>
      <c r="B60" s="208" t="s">
        <v>487</v>
      </c>
      <c r="C60" s="206">
        <v>227</v>
      </c>
    </row>
    <row r="61" spans="1:3" ht="15" customHeight="1">
      <c r="A61" s="204">
        <v>20136</v>
      </c>
      <c r="B61" s="205" t="s">
        <v>146</v>
      </c>
      <c r="C61" s="206">
        <v>183</v>
      </c>
    </row>
    <row r="62" spans="1:3" ht="15" customHeight="1">
      <c r="A62" s="207">
        <v>2013601</v>
      </c>
      <c r="B62" s="208" t="s">
        <v>487</v>
      </c>
      <c r="C62" s="206">
        <v>180</v>
      </c>
    </row>
    <row r="63" spans="1:3" ht="15" customHeight="1">
      <c r="A63" s="207">
        <v>2013699</v>
      </c>
      <c r="B63" s="208" t="s">
        <v>497</v>
      </c>
      <c r="C63" s="206">
        <v>4</v>
      </c>
    </row>
    <row r="64" spans="1:3" ht="15" customHeight="1">
      <c r="A64" s="204">
        <v>20199</v>
      </c>
      <c r="B64" s="205" t="s">
        <v>148</v>
      </c>
      <c r="C64" s="206">
        <v>2160</v>
      </c>
    </row>
    <row r="65" spans="1:3" ht="15" customHeight="1">
      <c r="A65" s="207">
        <v>2019999</v>
      </c>
      <c r="B65" s="208" t="s">
        <v>498</v>
      </c>
      <c r="C65" s="206">
        <v>2160</v>
      </c>
    </row>
    <row r="66" spans="1:3" ht="15" customHeight="1">
      <c r="A66" s="202">
        <v>204</v>
      </c>
      <c r="B66" s="203" t="s">
        <v>149</v>
      </c>
      <c r="C66" s="201">
        <v>12441</v>
      </c>
    </row>
    <row r="67" spans="1:3" ht="15" customHeight="1">
      <c r="A67" s="204">
        <v>20402</v>
      </c>
      <c r="B67" s="205" t="s">
        <v>150</v>
      </c>
      <c r="C67" s="206">
        <v>10809</v>
      </c>
    </row>
    <row r="68" spans="1:3" ht="15" customHeight="1">
      <c r="A68" s="207">
        <v>2040201</v>
      </c>
      <c r="B68" s="208" t="s">
        <v>487</v>
      </c>
      <c r="C68" s="206">
        <v>10809</v>
      </c>
    </row>
    <row r="69" spans="1:3" ht="15" customHeight="1">
      <c r="A69" s="204">
        <v>20406</v>
      </c>
      <c r="B69" s="205" t="s">
        <v>152</v>
      </c>
      <c r="C69" s="206">
        <v>1424</v>
      </c>
    </row>
    <row r="70" spans="1:3" ht="15" customHeight="1">
      <c r="A70" s="207">
        <v>2040601</v>
      </c>
      <c r="B70" s="208" t="s">
        <v>487</v>
      </c>
      <c r="C70" s="206">
        <v>1148</v>
      </c>
    </row>
    <row r="71" spans="1:3" ht="15" customHeight="1">
      <c r="A71" s="207">
        <v>2040604</v>
      </c>
      <c r="B71" s="208" t="s">
        <v>499</v>
      </c>
      <c r="C71" s="206">
        <v>25</v>
      </c>
    </row>
    <row r="72" spans="1:3" ht="15" customHeight="1">
      <c r="A72" s="207">
        <v>2040610</v>
      </c>
      <c r="B72" s="208" t="s">
        <v>500</v>
      </c>
      <c r="C72" s="206">
        <v>120</v>
      </c>
    </row>
    <row r="73" spans="1:3" ht="15" customHeight="1">
      <c r="A73" s="207">
        <v>2040650</v>
      </c>
      <c r="B73" s="208" t="s">
        <v>488</v>
      </c>
      <c r="C73" s="206">
        <v>129</v>
      </c>
    </row>
    <row r="74" spans="1:3" ht="15" customHeight="1">
      <c r="A74" s="207">
        <v>2040699</v>
      </c>
      <c r="B74" s="208" t="s">
        <v>501</v>
      </c>
      <c r="C74" s="206">
        <v>2</v>
      </c>
    </row>
    <row r="75" spans="1:3" ht="15" customHeight="1">
      <c r="A75" s="204">
        <v>20499</v>
      </c>
      <c r="B75" s="205" t="s">
        <v>153</v>
      </c>
      <c r="C75" s="206">
        <v>208</v>
      </c>
    </row>
    <row r="76" spans="1:3" ht="15" customHeight="1">
      <c r="A76" s="207">
        <v>2049901</v>
      </c>
      <c r="B76" s="208" t="s">
        <v>502</v>
      </c>
      <c r="C76" s="206">
        <v>208</v>
      </c>
    </row>
    <row r="77" spans="1:3" ht="15" customHeight="1">
      <c r="A77" s="202">
        <v>205</v>
      </c>
      <c r="B77" s="203" t="s">
        <v>154</v>
      </c>
      <c r="C77" s="201">
        <v>96354</v>
      </c>
    </row>
    <row r="78" spans="1:3" ht="15" customHeight="1">
      <c r="A78" s="204">
        <v>20501</v>
      </c>
      <c r="B78" s="205" t="s">
        <v>155</v>
      </c>
      <c r="C78" s="206">
        <v>712</v>
      </c>
    </row>
    <row r="79" spans="1:3" ht="15" customHeight="1">
      <c r="A79" s="207">
        <v>2050101</v>
      </c>
      <c r="B79" s="208" t="s">
        <v>487</v>
      </c>
      <c r="C79" s="206">
        <v>518</v>
      </c>
    </row>
    <row r="80" spans="1:3" ht="15" customHeight="1">
      <c r="A80" s="207">
        <v>2050199</v>
      </c>
      <c r="B80" s="208" t="s">
        <v>503</v>
      </c>
      <c r="C80" s="206">
        <v>194</v>
      </c>
    </row>
    <row r="81" spans="1:3" ht="15" customHeight="1">
      <c r="A81" s="204">
        <v>20502</v>
      </c>
      <c r="B81" s="205" t="s">
        <v>156</v>
      </c>
      <c r="C81" s="206">
        <v>90565</v>
      </c>
    </row>
    <row r="82" spans="1:3" ht="15" customHeight="1">
      <c r="A82" s="207">
        <v>2050201</v>
      </c>
      <c r="B82" s="208" t="s">
        <v>504</v>
      </c>
      <c r="C82" s="206">
        <v>1323</v>
      </c>
    </row>
    <row r="83" spans="1:3" ht="15" customHeight="1">
      <c r="A83" s="207">
        <v>2050202</v>
      </c>
      <c r="B83" s="208" t="s">
        <v>505</v>
      </c>
      <c r="C83" s="206">
        <v>46003</v>
      </c>
    </row>
    <row r="84" spans="1:3" ht="15" customHeight="1">
      <c r="A84" s="207">
        <v>2050203</v>
      </c>
      <c r="B84" s="208" t="s">
        <v>506</v>
      </c>
      <c r="C84" s="206">
        <v>30020</v>
      </c>
    </row>
    <row r="85" spans="1:3" ht="15" customHeight="1">
      <c r="A85" s="207">
        <v>2050204</v>
      </c>
      <c r="B85" s="208" t="s">
        <v>507</v>
      </c>
      <c r="C85" s="206">
        <v>13216</v>
      </c>
    </row>
    <row r="86" spans="1:3" ht="15" customHeight="1">
      <c r="A86" s="207">
        <v>2050299</v>
      </c>
      <c r="B86" s="208" t="s">
        <v>508</v>
      </c>
      <c r="C86" s="206">
        <v>3</v>
      </c>
    </row>
    <row r="87" spans="1:3" ht="15" customHeight="1">
      <c r="A87" s="204">
        <v>20503</v>
      </c>
      <c r="B87" s="205" t="s">
        <v>157</v>
      </c>
      <c r="C87" s="206">
        <v>3358</v>
      </c>
    </row>
    <row r="88" spans="1:3" ht="15" customHeight="1">
      <c r="A88" s="207">
        <v>2050304</v>
      </c>
      <c r="B88" s="208" t="s">
        <v>509</v>
      </c>
      <c r="C88" s="206">
        <v>3358</v>
      </c>
    </row>
    <row r="89" spans="1:3" ht="15" customHeight="1">
      <c r="A89" s="204">
        <v>20507</v>
      </c>
      <c r="B89" s="205" t="s">
        <v>158</v>
      </c>
      <c r="C89" s="206">
        <v>417</v>
      </c>
    </row>
    <row r="90" spans="1:3" ht="15" customHeight="1">
      <c r="A90" s="207">
        <v>2050701</v>
      </c>
      <c r="B90" s="208" t="s">
        <v>510</v>
      </c>
      <c r="C90" s="206">
        <v>417</v>
      </c>
    </row>
    <row r="91" spans="1:3" ht="15" customHeight="1">
      <c r="A91" s="204">
        <v>20508</v>
      </c>
      <c r="B91" s="205" t="s">
        <v>159</v>
      </c>
      <c r="C91" s="206">
        <v>1302</v>
      </c>
    </row>
    <row r="92" spans="1:3" ht="15" customHeight="1">
      <c r="A92" s="207">
        <v>2050801</v>
      </c>
      <c r="B92" s="208" t="s">
        <v>511</v>
      </c>
      <c r="C92" s="206">
        <v>903</v>
      </c>
    </row>
    <row r="93" spans="1:3" ht="15" customHeight="1">
      <c r="A93" s="207">
        <v>2050802</v>
      </c>
      <c r="B93" s="208" t="s">
        <v>512</v>
      </c>
      <c r="C93" s="206">
        <v>399</v>
      </c>
    </row>
    <row r="94" spans="1:3" ht="15" customHeight="1">
      <c r="A94" s="202">
        <v>206</v>
      </c>
      <c r="B94" s="203" t="s">
        <v>161</v>
      </c>
      <c r="C94" s="201">
        <v>255</v>
      </c>
    </row>
    <row r="95" spans="1:3" ht="15" customHeight="1">
      <c r="A95" s="204">
        <v>20601</v>
      </c>
      <c r="B95" s="205" t="s">
        <v>162</v>
      </c>
      <c r="C95" s="206">
        <v>121</v>
      </c>
    </row>
    <row r="96" spans="1:3" ht="15" customHeight="1">
      <c r="A96" s="207">
        <v>2060101</v>
      </c>
      <c r="B96" s="208" t="s">
        <v>487</v>
      </c>
      <c r="C96" s="206">
        <v>121</v>
      </c>
    </row>
    <row r="97" spans="1:3" ht="15" customHeight="1">
      <c r="A97" s="204">
        <v>20607</v>
      </c>
      <c r="B97" s="205" t="s">
        <v>164</v>
      </c>
      <c r="C97" s="206">
        <v>133</v>
      </c>
    </row>
    <row r="98" spans="1:3" ht="15" customHeight="1">
      <c r="A98" s="207">
        <v>2060701</v>
      </c>
      <c r="B98" s="208" t="s">
        <v>513</v>
      </c>
      <c r="C98" s="206">
        <v>107</v>
      </c>
    </row>
    <row r="99" spans="1:3" ht="15" customHeight="1">
      <c r="A99" s="207">
        <v>2060703</v>
      </c>
      <c r="B99" s="208" t="s">
        <v>514</v>
      </c>
      <c r="C99" s="206">
        <v>26</v>
      </c>
    </row>
    <row r="100" spans="1:3" ht="15" customHeight="1">
      <c r="A100" s="202">
        <v>207</v>
      </c>
      <c r="B100" s="203" t="s">
        <v>166</v>
      </c>
      <c r="C100" s="201">
        <v>2706</v>
      </c>
    </row>
    <row r="101" spans="1:3" ht="15" customHeight="1">
      <c r="A101" s="204">
        <v>20701</v>
      </c>
      <c r="B101" s="205" t="s">
        <v>167</v>
      </c>
      <c r="C101" s="206">
        <v>1992</v>
      </c>
    </row>
    <row r="102" spans="1:3" ht="15" customHeight="1">
      <c r="A102" s="207">
        <v>2070101</v>
      </c>
      <c r="B102" s="208" t="s">
        <v>487</v>
      </c>
      <c r="C102" s="206">
        <v>689</v>
      </c>
    </row>
    <row r="103" spans="1:3" ht="15" customHeight="1">
      <c r="A103" s="207">
        <v>2070104</v>
      </c>
      <c r="B103" s="208" t="s">
        <v>515</v>
      </c>
      <c r="C103" s="206">
        <v>92</v>
      </c>
    </row>
    <row r="104" spans="1:3" ht="15" customHeight="1">
      <c r="A104" s="207">
        <v>2070109</v>
      </c>
      <c r="B104" s="208" t="s">
        <v>516</v>
      </c>
      <c r="C104" s="206">
        <v>392</v>
      </c>
    </row>
    <row r="105" spans="1:3" ht="15" customHeight="1">
      <c r="A105" s="207">
        <v>2070111</v>
      </c>
      <c r="B105" s="208" t="s">
        <v>517</v>
      </c>
      <c r="C105" s="206">
        <v>119</v>
      </c>
    </row>
    <row r="106" spans="1:3" ht="15" customHeight="1">
      <c r="A106" s="207">
        <v>2070112</v>
      </c>
      <c r="B106" s="208" t="s">
        <v>518</v>
      </c>
      <c r="C106" s="206">
        <v>117</v>
      </c>
    </row>
    <row r="107" spans="1:3" ht="15" customHeight="1">
      <c r="A107" s="207">
        <v>2070199</v>
      </c>
      <c r="B107" s="208" t="s">
        <v>519</v>
      </c>
      <c r="C107" s="206">
        <v>582</v>
      </c>
    </row>
    <row r="108" spans="1:3" ht="15" customHeight="1">
      <c r="A108" s="204">
        <v>20702</v>
      </c>
      <c r="B108" s="205" t="s">
        <v>168</v>
      </c>
      <c r="C108" s="206">
        <v>93</v>
      </c>
    </row>
    <row r="109" spans="1:3" ht="15" customHeight="1">
      <c r="A109" s="207">
        <v>2070204</v>
      </c>
      <c r="B109" s="208" t="s">
        <v>520</v>
      </c>
      <c r="C109" s="206">
        <v>93</v>
      </c>
    </row>
    <row r="110" spans="1:3" ht="15" customHeight="1">
      <c r="A110" s="204">
        <v>20703</v>
      </c>
      <c r="B110" s="205" t="s">
        <v>169</v>
      </c>
      <c r="C110" s="206">
        <v>121</v>
      </c>
    </row>
    <row r="111" spans="1:3" ht="15" customHeight="1">
      <c r="A111" s="207">
        <v>2070308</v>
      </c>
      <c r="B111" s="208" t="s">
        <v>521</v>
      </c>
      <c r="C111" s="206">
        <v>121</v>
      </c>
    </row>
    <row r="112" spans="1:3" ht="15" customHeight="1">
      <c r="A112" s="204">
        <v>20706</v>
      </c>
      <c r="B112" s="205" t="s">
        <v>170</v>
      </c>
      <c r="C112" s="206">
        <v>454</v>
      </c>
    </row>
    <row r="113" spans="1:3" ht="15" customHeight="1">
      <c r="A113" s="207">
        <v>2070604</v>
      </c>
      <c r="B113" s="208" t="s">
        <v>522</v>
      </c>
      <c r="C113" s="206">
        <v>454</v>
      </c>
    </row>
    <row r="114" spans="1:3" ht="15" customHeight="1">
      <c r="A114" s="204">
        <v>20708</v>
      </c>
      <c r="B114" s="205" t="s">
        <v>171</v>
      </c>
      <c r="C114" s="206">
        <v>45</v>
      </c>
    </row>
    <row r="115" spans="1:3" ht="15" customHeight="1">
      <c r="A115" s="207">
        <v>2070805</v>
      </c>
      <c r="B115" s="208" t="s">
        <v>523</v>
      </c>
      <c r="C115" s="206">
        <v>10</v>
      </c>
    </row>
    <row r="116" spans="1:3" ht="15" customHeight="1">
      <c r="A116" s="207">
        <v>2070899</v>
      </c>
      <c r="B116" s="208" t="s">
        <v>524</v>
      </c>
      <c r="C116" s="206">
        <v>35</v>
      </c>
    </row>
    <row r="117" spans="1:3" ht="15" customHeight="1">
      <c r="A117" s="202">
        <v>208</v>
      </c>
      <c r="B117" s="203" t="s">
        <v>172</v>
      </c>
      <c r="C117" s="201">
        <v>35614</v>
      </c>
    </row>
    <row r="118" spans="1:3" ht="15" customHeight="1">
      <c r="A118" s="204">
        <v>20801</v>
      </c>
      <c r="B118" s="205" t="s">
        <v>173</v>
      </c>
      <c r="C118" s="206">
        <v>1792</v>
      </c>
    </row>
    <row r="119" spans="1:3" ht="15" customHeight="1">
      <c r="A119" s="207">
        <v>2080101</v>
      </c>
      <c r="B119" s="208" t="s">
        <v>487</v>
      </c>
      <c r="C119" s="206">
        <v>1476</v>
      </c>
    </row>
    <row r="120" spans="1:3" ht="15" customHeight="1">
      <c r="A120" s="207">
        <v>2080199</v>
      </c>
      <c r="B120" s="208" t="s">
        <v>525</v>
      </c>
      <c r="C120" s="206">
        <v>316</v>
      </c>
    </row>
    <row r="121" spans="1:3" ht="15" customHeight="1">
      <c r="A121" s="204">
        <v>20802</v>
      </c>
      <c r="B121" s="205" t="s">
        <v>174</v>
      </c>
      <c r="C121" s="206">
        <v>515</v>
      </c>
    </row>
    <row r="122" spans="1:3" ht="15" customHeight="1">
      <c r="A122" s="207">
        <v>2080201</v>
      </c>
      <c r="B122" s="208" t="s">
        <v>487</v>
      </c>
      <c r="C122" s="206">
        <v>515</v>
      </c>
    </row>
    <row r="123" spans="1:3" ht="15" customHeight="1">
      <c r="A123" s="204">
        <v>20805</v>
      </c>
      <c r="B123" s="205" t="s">
        <v>175</v>
      </c>
      <c r="C123" s="206">
        <v>31732</v>
      </c>
    </row>
    <row r="124" spans="1:3" ht="15" customHeight="1">
      <c r="A124" s="207">
        <v>2080501</v>
      </c>
      <c r="B124" s="208" t="s">
        <v>526</v>
      </c>
      <c r="C124" s="206">
        <v>125</v>
      </c>
    </row>
    <row r="125" spans="1:3" ht="15" customHeight="1">
      <c r="A125" s="207">
        <v>2080502</v>
      </c>
      <c r="B125" s="208" t="s">
        <v>527</v>
      </c>
      <c r="C125" s="206">
        <v>65</v>
      </c>
    </row>
    <row r="126" spans="1:3" ht="15" customHeight="1">
      <c r="A126" s="207">
        <v>2080505</v>
      </c>
      <c r="B126" s="208" t="s">
        <v>528</v>
      </c>
      <c r="C126" s="206">
        <v>14294</v>
      </c>
    </row>
    <row r="127" spans="1:3" ht="15" customHeight="1">
      <c r="A127" s="207">
        <v>2080506</v>
      </c>
      <c r="B127" s="208" t="s">
        <v>529</v>
      </c>
      <c r="C127" s="206">
        <v>5926</v>
      </c>
    </row>
    <row r="128" spans="1:3" ht="15" customHeight="1">
      <c r="A128" s="207">
        <v>2080599</v>
      </c>
      <c r="B128" s="208" t="s">
        <v>530</v>
      </c>
      <c r="C128" s="206">
        <v>11322</v>
      </c>
    </row>
    <row r="129" spans="1:3" ht="15" customHeight="1">
      <c r="A129" s="204">
        <v>20808</v>
      </c>
      <c r="B129" s="205" t="s">
        <v>177</v>
      </c>
      <c r="C129" s="206">
        <v>405</v>
      </c>
    </row>
    <row r="130" spans="1:3" ht="15" customHeight="1">
      <c r="A130" s="207">
        <v>2080801</v>
      </c>
      <c r="B130" s="208" t="s">
        <v>531</v>
      </c>
      <c r="C130" s="206">
        <v>269</v>
      </c>
    </row>
    <row r="131" spans="1:3" ht="15" customHeight="1">
      <c r="A131" s="207">
        <v>2080802</v>
      </c>
      <c r="B131" s="208" t="s">
        <v>532</v>
      </c>
      <c r="C131" s="206">
        <v>51</v>
      </c>
    </row>
    <row r="132" spans="1:3" ht="15" customHeight="1">
      <c r="A132" s="207">
        <v>2080803</v>
      </c>
      <c r="B132" s="208" t="s">
        <v>533</v>
      </c>
      <c r="C132" s="206">
        <v>20</v>
      </c>
    </row>
    <row r="133" spans="1:3" ht="15" customHeight="1">
      <c r="A133" s="207">
        <v>2080804</v>
      </c>
      <c r="B133" s="208" t="s">
        <v>534</v>
      </c>
      <c r="C133" s="206">
        <v>61</v>
      </c>
    </row>
    <row r="134" spans="1:3" ht="15" customHeight="1">
      <c r="A134" s="207">
        <v>2080899</v>
      </c>
      <c r="B134" s="208" t="s">
        <v>535</v>
      </c>
      <c r="C134" s="206">
        <v>4</v>
      </c>
    </row>
    <row r="135" spans="1:3" ht="15" customHeight="1">
      <c r="A135" s="204">
        <v>20810</v>
      </c>
      <c r="B135" s="205" t="s">
        <v>179</v>
      </c>
      <c r="C135" s="206">
        <v>717</v>
      </c>
    </row>
    <row r="136" spans="1:3" ht="15" customHeight="1">
      <c r="A136" s="207">
        <v>2081004</v>
      </c>
      <c r="B136" s="208" t="s">
        <v>536</v>
      </c>
      <c r="C136" s="206">
        <v>254</v>
      </c>
    </row>
    <row r="137" spans="1:3" ht="15" customHeight="1">
      <c r="A137" s="207">
        <v>2081005</v>
      </c>
      <c r="B137" s="208" t="s">
        <v>537</v>
      </c>
      <c r="C137" s="206">
        <v>463</v>
      </c>
    </row>
    <row r="138" spans="1:3" ht="15" customHeight="1">
      <c r="A138" s="204">
        <v>20811</v>
      </c>
      <c r="B138" s="205" t="s">
        <v>180</v>
      </c>
      <c r="C138" s="206">
        <v>216</v>
      </c>
    </row>
    <row r="139" spans="1:3" ht="15" customHeight="1">
      <c r="A139" s="207">
        <v>2081101</v>
      </c>
      <c r="B139" s="208" t="s">
        <v>487</v>
      </c>
      <c r="C139" s="206">
        <v>95</v>
      </c>
    </row>
    <row r="140" spans="1:3" ht="15" customHeight="1">
      <c r="A140" s="207">
        <v>2081199</v>
      </c>
      <c r="B140" s="208" t="s">
        <v>538</v>
      </c>
      <c r="C140" s="206">
        <v>120</v>
      </c>
    </row>
    <row r="141" spans="1:3" ht="15" customHeight="1">
      <c r="A141" s="204">
        <v>20816</v>
      </c>
      <c r="B141" s="205" t="s">
        <v>181</v>
      </c>
      <c r="C141" s="206">
        <v>49</v>
      </c>
    </row>
    <row r="142" spans="1:3" ht="15" customHeight="1">
      <c r="A142" s="207">
        <v>2081601</v>
      </c>
      <c r="B142" s="208" t="s">
        <v>487</v>
      </c>
      <c r="C142" s="206">
        <v>49</v>
      </c>
    </row>
    <row r="143" spans="1:3" ht="15" customHeight="1">
      <c r="A143" s="204">
        <v>20828</v>
      </c>
      <c r="B143" s="205" t="s">
        <v>186</v>
      </c>
      <c r="C143" s="206">
        <v>129</v>
      </c>
    </row>
    <row r="144" spans="1:3" ht="15" customHeight="1">
      <c r="A144" s="207">
        <v>2082801</v>
      </c>
      <c r="B144" s="208" t="s">
        <v>487</v>
      </c>
      <c r="C144" s="206">
        <v>102</v>
      </c>
    </row>
    <row r="145" spans="1:3" ht="15" customHeight="1">
      <c r="A145" s="207">
        <v>2082850</v>
      </c>
      <c r="B145" s="208" t="s">
        <v>488</v>
      </c>
      <c r="C145" s="206">
        <v>27</v>
      </c>
    </row>
    <row r="146" spans="1:3" ht="15" customHeight="1">
      <c r="A146" s="204">
        <v>20899</v>
      </c>
      <c r="B146" s="205" t="s">
        <v>187</v>
      </c>
      <c r="C146" s="206">
        <v>61</v>
      </c>
    </row>
    <row r="147" spans="1:3" ht="15" customHeight="1">
      <c r="A147" s="207">
        <v>2089901</v>
      </c>
      <c r="B147" s="208" t="s">
        <v>539</v>
      </c>
      <c r="C147" s="206">
        <v>61</v>
      </c>
    </row>
    <row r="148" spans="1:3" ht="15" customHeight="1">
      <c r="A148" s="202">
        <v>210</v>
      </c>
      <c r="B148" s="203" t="s">
        <v>188</v>
      </c>
      <c r="C148" s="201">
        <v>29138</v>
      </c>
    </row>
    <row r="149" spans="1:3" ht="15" customHeight="1">
      <c r="A149" s="204">
        <v>21001</v>
      </c>
      <c r="B149" s="205" t="s">
        <v>189</v>
      </c>
      <c r="C149" s="206">
        <v>1222</v>
      </c>
    </row>
    <row r="150" spans="1:3" ht="15" customHeight="1">
      <c r="A150" s="207">
        <v>2100101</v>
      </c>
      <c r="B150" s="208" t="s">
        <v>487</v>
      </c>
      <c r="C150" s="206">
        <v>868</v>
      </c>
    </row>
    <row r="151" spans="1:3" ht="15" customHeight="1">
      <c r="A151" s="207">
        <v>2100199</v>
      </c>
      <c r="B151" s="208" t="s">
        <v>540</v>
      </c>
      <c r="C151" s="206">
        <v>354</v>
      </c>
    </row>
    <row r="152" spans="1:3" ht="15" customHeight="1">
      <c r="A152" s="204">
        <v>21002</v>
      </c>
      <c r="B152" s="205" t="s">
        <v>190</v>
      </c>
      <c r="C152" s="206">
        <v>494</v>
      </c>
    </row>
    <row r="153" spans="1:3" ht="15" customHeight="1">
      <c r="A153" s="207">
        <v>2100201</v>
      </c>
      <c r="B153" s="208" t="s">
        <v>541</v>
      </c>
      <c r="C153" s="206">
        <v>1</v>
      </c>
    </row>
    <row r="154" spans="1:3" ht="15" customHeight="1">
      <c r="A154" s="207">
        <v>2100202</v>
      </c>
      <c r="B154" s="208" t="s">
        <v>542</v>
      </c>
      <c r="C154" s="206">
        <v>2</v>
      </c>
    </row>
    <row r="155" spans="1:3" ht="15" customHeight="1">
      <c r="A155" s="207">
        <v>2100205</v>
      </c>
      <c r="B155" s="208" t="s">
        <v>543</v>
      </c>
      <c r="C155" s="206">
        <v>482</v>
      </c>
    </row>
    <row r="156" spans="1:3" ht="15" customHeight="1">
      <c r="A156" s="207">
        <v>2100299</v>
      </c>
      <c r="B156" s="208" t="s">
        <v>544</v>
      </c>
      <c r="C156" s="206">
        <v>10</v>
      </c>
    </row>
    <row r="157" spans="1:3" ht="15" customHeight="1">
      <c r="A157" s="204">
        <v>21003</v>
      </c>
      <c r="B157" s="205" t="s">
        <v>191</v>
      </c>
      <c r="C157" s="206">
        <v>8804</v>
      </c>
    </row>
    <row r="158" spans="1:3" ht="15" customHeight="1">
      <c r="A158" s="207">
        <v>2100302</v>
      </c>
      <c r="B158" s="208" t="s">
        <v>545</v>
      </c>
      <c r="C158" s="206">
        <v>8126</v>
      </c>
    </row>
    <row r="159" spans="1:3" ht="15" customHeight="1">
      <c r="A159" s="207">
        <v>2100399</v>
      </c>
      <c r="B159" s="208" t="s">
        <v>546</v>
      </c>
      <c r="C159" s="206">
        <v>678</v>
      </c>
    </row>
    <row r="160" spans="1:3" ht="15" customHeight="1">
      <c r="A160" s="204">
        <v>21004</v>
      </c>
      <c r="B160" s="205" t="s">
        <v>192</v>
      </c>
      <c r="C160" s="206">
        <v>5144</v>
      </c>
    </row>
    <row r="161" spans="1:3" ht="15" customHeight="1">
      <c r="A161" s="207">
        <v>2100401</v>
      </c>
      <c r="B161" s="208" t="s">
        <v>547</v>
      </c>
      <c r="C161" s="206">
        <v>999</v>
      </c>
    </row>
    <row r="162" spans="1:3" ht="15" customHeight="1">
      <c r="A162" s="207">
        <v>2100403</v>
      </c>
      <c r="B162" s="208" t="s">
        <v>548</v>
      </c>
      <c r="C162" s="206">
        <v>764</v>
      </c>
    </row>
    <row r="163" spans="1:3" ht="15" customHeight="1">
      <c r="A163" s="207">
        <v>2100408</v>
      </c>
      <c r="B163" s="208" t="s">
        <v>549</v>
      </c>
      <c r="C163" s="206">
        <v>3351</v>
      </c>
    </row>
    <row r="164" spans="1:3" ht="15" customHeight="1">
      <c r="A164" s="207">
        <v>2100409</v>
      </c>
      <c r="B164" s="208" t="s">
        <v>550</v>
      </c>
      <c r="C164" s="206">
        <v>30</v>
      </c>
    </row>
    <row r="165" spans="1:3" ht="15" customHeight="1">
      <c r="A165" s="204">
        <v>21007</v>
      </c>
      <c r="B165" s="205" t="s">
        <v>194</v>
      </c>
      <c r="C165" s="206">
        <v>132</v>
      </c>
    </row>
    <row r="166" spans="1:3" ht="15" customHeight="1">
      <c r="A166" s="207">
        <v>2100799</v>
      </c>
      <c r="B166" s="208" t="s">
        <v>551</v>
      </c>
      <c r="C166" s="206">
        <v>132</v>
      </c>
    </row>
    <row r="167" spans="1:3" ht="15" customHeight="1">
      <c r="A167" s="204">
        <v>21011</v>
      </c>
      <c r="B167" s="205" t="s">
        <v>195</v>
      </c>
      <c r="C167" s="206">
        <v>13063</v>
      </c>
    </row>
    <row r="168" spans="1:3" ht="15" customHeight="1">
      <c r="A168" s="207">
        <v>2101101</v>
      </c>
      <c r="B168" s="208" t="s">
        <v>552</v>
      </c>
      <c r="C168" s="206">
        <v>1688</v>
      </c>
    </row>
    <row r="169" spans="1:3" ht="15" customHeight="1">
      <c r="A169" s="207">
        <v>2101102</v>
      </c>
      <c r="B169" s="208" t="s">
        <v>553</v>
      </c>
      <c r="C169" s="206">
        <v>6583</v>
      </c>
    </row>
    <row r="170" spans="1:3" ht="15" customHeight="1">
      <c r="A170" s="207">
        <v>2101103</v>
      </c>
      <c r="B170" s="208" t="s">
        <v>554</v>
      </c>
      <c r="C170" s="206">
        <v>12</v>
      </c>
    </row>
    <row r="171" spans="1:3" ht="15" customHeight="1">
      <c r="A171" s="207">
        <v>2101199</v>
      </c>
      <c r="B171" s="208" t="s">
        <v>555</v>
      </c>
      <c r="C171" s="206">
        <v>4780</v>
      </c>
    </row>
    <row r="172" spans="1:3" ht="15" customHeight="1">
      <c r="A172" s="204">
        <v>21015</v>
      </c>
      <c r="B172" s="205" t="s">
        <v>199</v>
      </c>
      <c r="C172" s="206">
        <v>154</v>
      </c>
    </row>
    <row r="173" spans="1:3" ht="15" customHeight="1">
      <c r="A173" s="207">
        <v>2101501</v>
      </c>
      <c r="B173" s="208" t="s">
        <v>487</v>
      </c>
      <c r="C173" s="206">
        <v>154</v>
      </c>
    </row>
    <row r="174" spans="1:3" ht="15" customHeight="1">
      <c r="A174" s="204">
        <v>21099</v>
      </c>
      <c r="B174" s="205" t="s">
        <v>200</v>
      </c>
      <c r="C174" s="206">
        <v>125</v>
      </c>
    </row>
    <row r="175" spans="1:3" ht="15" customHeight="1">
      <c r="A175" s="207">
        <v>2109901</v>
      </c>
      <c r="B175" s="208" t="s">
        <v>556</v>
      </c>
      <c r="C175" s="206">
        <v>125</v>
      </c>
    </row>
    <row r="176" spans="1:3" ht="15" customHeight="1">
      <c r="A176" s="202">
        <v>211</v>
      </c>
      <c r="B176" s="203" t="s">
        <v>201</v>
      </c>
      <c r="C176" s="201">
        <v>940</v>
      </c>
    </row>
    <row r="177" spans="1:3" ht="15" customHeight="1">
      <c r="A177" s="204">
        <v>21101</v>
      </c>
      <c r="B177" s="205" t="s">
        <v>202</v>
      </c>
      <c r="C177" s="206">
        <v>471</v>
      </c>
    </row>
    <row r="178" spans="1:3" ht="15" customHeight="1">
      <c r="A178" s="207">
        <v>2110101</v>
      </c>
      <c r="B178" s="208" t="s">
        <v>487</v>
      </c>
      <c r="C178" s="206">
        <v>471</v>
      </c>
    </row>
    <row r="179" spans="1:3" ht="15" customHeight="1">
      <c r="A179" s="204">
        <v>21111</v>
      </c>
      <c r="B179" s="205" t="s">
        <v>210</v>
      </c>
      <c r="C179" s="206">
        <v>468</v>
      </c>
    </row>
    <row r="180" spans="1:3" ht="15" customHeight="1">
      <c r="A180" s="207">
        <v>2111101</v>
      </c>
      <c r="B180" s="208" t="s">
        <v>557</v>
      </c>
      <c r="C180" s="206">
        <v>468</v>
      </c>
    </row>
    <row r="181" spans="1:3" ht="15" customHeight="1">
      <c r="A181" s="202">
        <v>212</v>
      </c>
      <c r="B181" s="203" t="s">
        <v>212</v>
      </c>
      <c r="C181" s="201">
        <v>5928</v>
      </c>
    </row>
    <row r="182" spans="1:3" ht="15" customHeight="1">
      <c r="A182" s="204">
        <v>21201</v>
      </c>
      <c r="B182" s="205" t="s">
        <v>213</v>
      </c>
      <c r="C182" s="206">
        <v>3911</v>
      </c>
    </row>
    <row r="183" spans="1:3" ht="15" customHeight="1">
      <c r="A183" s="207">
        <v>2120101</v>
      </c>
      <c r="B183" s="208" t="s">
        <v>487</v>
      </c>
      <c r="C183" s="206">
        <v>1335</v>
      </c>
    </row>
    <row r="184" spans="1:3" ht="15" customHeight="1">
      <c r="A184" s="207">
        <v>2120106</v>
      </c>
      <c r="B184" s="208" t="s">
        <v>558</v>
      </c>
      <c r="C184" s="206">
        <v>266</v>
      </c>
    </row>
    <row r="185" spans="1:3" ht="15" customHeight="1">
      <c r="A185" s="207">
        <v>2120199</v>
      </c>
      <c r="B185" s="208" t="s">
        <v>559</v>
      </c>
      <c r="C185" s="206">
        <v>2311</v>
      </c>
    </row>
    <row r="186" spans="1:3" ht="15" customHeight="1">
      <c r="A186" s="204">
        <v>21202</v>
      </c>
      <c r="B186" s="205" t="s">
        <v>214</v>
      </c>
      <c r="C186" s="206">
        <v>1633</v>
      </c>
    </row>
    <row r="187" spans="1:3" ht="15" customHeight="1">
      <c r="A187" s="207">
        <v>2120201</v>
      </c>
      <c r="B187" s="208" t="s">
        <v>560</v>
      </c>
      <c r="C187" s="206">
        <v>1633</v>
      </c>
    </row>
    <row r="188" spans="1:3" ht="15" customHeight="1">
      <c r="A188" s="204">
        <v>21203</v>
      </c>
      <c r="B188" s="205" t="s">
        <v>215</v>
      </c>
      <c r="C188" s="206">
        <v>164</v>
      </c>
    </row>
    <row r="189" spans="1:3" ht="15" customHeight="1">
      <c r="A189" s="207">
        <v>2120399</v>
      </c>
      <c r="B189" s="208" t="s">
        <v>561</v>
      </c>
      <c r="C189" s="206">
        <v>164</v>
      </c>
    </row>
    <row r="190" spans="1:3" ht="15" customHeight="1">
      <c r="A190" s="204">
        <v>21205</v>
      </c>
      <c r="B190" s="205" t="s">
        <v>216</v>
      </c>
      <c r="C190" s="206">
        <v>220</v>
      </c>
    </row>
    <row r="191" spans="1:3" ht="15" customHeight="1">
      <c r="A191" s="207">
        <v>2120501</v>
      </c>
      <c r="B191" s="208" t="s">
        <v>562</v>
      </c>
      <c r="C191" s="206">
        <v>220</v>
      </c>
    </row>
    <row r="192" spans="1:3" ht="15" customHeight="1">
      <c r="A192" s="202">
        <v>213</v>
      </c>
      <c r="B192" s="203" t="s">
        <v>218</v>
      </c>
      <c r="C192" s="201">
        <v>13649</v>
      </c>
    </row>
    <row r="193" spans="1:3" ht="15" customHeight="1">
      <c r="A193" s="204">
        <v>21301</v>
      </c>
      <c r="B193" s="205" t="s">
        <v>219</v>
      </c>
      <c r="C193" s="206">
        <v>4266</v>
      </c>
    </row>
    <row r="194" spans="1:3" ht="15" customHeight="1">
      <c r="A194" s="207">
        <v>2130101</v>
      </c>
      <c r="B194" s="208" t="s">
        <v>487</v>
      </c>
      <c r="C194" s="206">
        <v>1720</v>
      </c>
    </row>
    <row r="195" spans="1:3" ht="15" customHeight="1">
      <c r="A195" s="207">
        <v>2130104</v>
      </c>
      <c r="B195" s="208" t="s">
        <v>488</v>
      </c>
      <c r="C195" s="206">
        <v>2546</v>
      </c>
    </row>
    <row r="196" spans="1:3" ht="15" customHeight="1">
      <c r="A196" s="204">
        <v>21302</v>
      </c>
      <c r="B196" s="205" t="s">
        <v>220</v>
      </c>
      <c r="C196" s="206">
        <v>5030</v>
      </c>
    </row>
    <row r="197" spans="1:3" ht="15" customHeight="1">
      <c r="A197" s="207">
        <v>2130201</v>
      </c>
      <c r="B197" s="208" t="s">
        <v>487</v>
      </c>
      <c r="C197" s="206">
        <v>1131</v>
      </c>
    </row>
    <row r="198" spans="1:3" ht="15" customHeight="1">
      <c r="A198" s="207">
        <v>2130204</v>
      </c>
      <c r="B198" s="208" t="s">
        <v>563</v>
      </c>
      <c r="C198" s="206">
        <v>1948</v>
      </c>
    </row>
    <row r="199" spans="1:3" ht="15" customHeight="1">
      <c r="A199" s="207">
        <v>2130210</v>
      </c>
      <c r="B199" s="208" t="s">
        <v>564</v>
      </c>
      <c r="C199" s="206">
        <v>1921</v>
      </c>
    </row>
    <row r="200" spans="1:3" ht="15" customHeight="1">
      <c r="A200" s="207">
        <v>2130299</v>
      </c>
      <c r="B200" s="208" t="s">
        <v>565</v>
      </c>
      <c r="C200" s="206">
        <v>30</v>
      </c>
    </row>
    <row r="201" spans="1:3" ht="15" customHeight="1">
      <c r="A201" s="204">
        <v>21303</v>
      </c>
      <c r="B201" s="205" t="s">
        <v>221</v>
      </c>
      <c r="C201" s="206">
        <v>1838</v>
      </c>
    </row>
    <row r="202" spans="1:3" ht="15" customHeight="1">
      <c r="A202" s="207">
        <v>2130301</v>
      </c>
      <c r="B202" s="208" t="s">
        <v>487</v>
      </c>
      <c r="C202" s="206">
        <v>904</v>
      </c>
    </row>
    <row r="203" spans="1:3" ht="15" customHeight="1">
      <c r="A203" s="207">
        <v>2130304</v>
      </c>
      <c r="B203" s="208" t="s">
        <v>566</v>
      </c>
      <c r="C203" s="206">
        <v>934</v>
      </c>
    </row>
    <row r="204" spans="1:3" ht="15" customHeight="1">
      <c r="A204" s="204">
        <v>21305</v>
      </c>
      <c r="B204" s="205" t="s">
        <v>222</v>
      </c>
      <c r="C204" s="206">
        <v>435</v>
      </c>
    </row>
    <row r="205" spans="1:3" ht="15" customHeight="1">
      <c r="A205" s="207">
        <v>2130501</v>
      </c>
      <c r="B205" s="208" t="s">
        <v>487</v>
      </c>
      <c r="C205" s="206">
        <v>309</v>
      </c>
    </row>
    <row r="206" spans="1:3" ht="15" customHeight="1">
      <c r="A206" s="207">
        <v>2130550</v>
      </c>
      <c r="B206" s="208" t="s">
        <v>567</v>
      </c>
      <c r="C206" s="206">
        <v>126</v>
      </c>
    </row>
    <row r="207" spans="1:3" ht="15" customHeight="1">
      <c r="A207" s="204">
        <v>21307</v>
      </c>
      <c r="B207" s="205" t="s">
        <v>223</v>
      </c>
      <c r="C207" s="206">
        <v>2081</v>
      </c>
    </row>
    <row r="208" spans="1:3" ht="15" customHeight="1">
      <c r="A208" s="207">
        <v>2130705</v>
      </c>
      <c r="B208" s="208" t="s">
        <v>568</v>
      </c>
      <c r="C208" s="206">
        <v>2081</v>
      </c>
    </row>
    <row r="209" spans="1:3" ht="15" customHeight="1">
      <c r="A209" s="202">
        <v>214</v>
      </c>
      <c r="B209" s="203" t="s">
        <v>224</v>
      </c>
      <c r="C209" s="201">
        <v>3562</v>
      </c>
    </row>
    <row r="210" spans="1:3" ht="15" customHeight="1">
      <c r="A210" s="204">
        <v>21401</v>
      </c>
      <c r="B210" s="205" t="s">
        <v>225</v>
      </c>
      <c r="C210" s="206">
        <v>3562</v>
      </c>
    </row>
    <row r="211" spans="1:3" ht="15" customHeight="1">
      <c r="A211" s="207">
        <v>2140101</v>
      </c>
      <c r="B211" s="208" t="s">
        <v>487</v>
      </c>
      <c r="C211" s="206">
        <v>479</v>
      </c>
    </row>
    <row r="212" spans="1:3" ht="15" customHeight="1">
      <c r="A212" s="207">
        <v>2140106</v>
      </c>
      <c r="B212" s="208" t="s">
        <v>569</v>
      </c>
      <c r="C212" s="206">
        <v>1614</v>
      </c>
    </row>
    <row r="213" spans="1:3" ht="15" customHeight="1">
      <c r="A213" s="207">
        <v>2140112</v>
      </c>
      <c r="B213" s="208" t="s">
        <v>570</v>
      </c>
      <c r="C213" s="206">
        <v>1119</v>
      </c>
    </row>
    <row r="214" spans="1:3" ht="15" customHeight="1">
      <c r="A214" s="207">
        <v>2140199</v>
      </c>
      <c r="B214" s="208" t="s">
        <v>571</v>
      </c>
      <c r="C214" s="206">
        <v>351</v>
      </c>
    </row>
    <row r="215" spans="1:3" ht="15" customHeight="1">
      <c r="A215" s="202">
        <v>216</v>
      </c>
      <c r="B215" s="203" t="s">
        <v>232</v>
      </c>
      <c r="C215" s="201">
        <v>234</v>
      </c>
    </row>
    <row r="216" spans="1:3" ht="15" customHeight="1">
      <c r="A216" s="204">
        <v>21602</v>
      </c>
      <c r="B216" s="205" t="s">
        <v>233</v>
      </c>
      <c r="C216" s="206">
        <v>234</v>
      </c>
    </row>
    <row r="217" spans="1:3" ht="15" customHeight="1">
      <c r="A217" s="207">
        <v>2160201</v>
      </c>
      <c r="B217" s="208" t="s">
        <v>487</v>
      </c>
      <c r="C217" s="206">
        <v>234</v>
      </c>
    </row>
    <row r="218" spans="1:3" ht="15" customHeight="1">
      <c r="A218" s="202">
        <v>220</v>
      </c>
      <c r="B218" s="203" t="s">
        <v>237</v>
      </c>
      <c r="C218" s="201">
        <v>261</v>
      </c>
    </row>
    <row r="219" spans="1:3" ht="15" customHeight="1">
      <c r="A219" s="204">
        <v>22001</v>
      </c>
      <c r="B219" s="205" t="s">
        <v>238</v>
      </c>
      <c r="C219" s="206">
        <v>261</v>
      </c>
    </row>
    <row r="220" spans="1:3" ht="15" customHeight="1">
      <c r="A220" s="207">
        <v>2200150</v>
      </c>
      <c r="B220" s="208" t="s">
        <v>488</v>
      </c>
      <c r="C220" s="206">
        <v>154</v>
      </c>
    </row>
    <row r="221" spans="1:3" ht="15" customHeight="1">
      <c r="A221" s="207">
        <v>2200199</v>
      </c>
      <c r="B221" s="208" t="s">
        <v>572</v>
      </c>
      <c r="C221" s="206">
        <v>107</v>
      </c>
    </row>
    <row r="222" spans="1:3" ht="15" customHeight="1">
      <c r="A222" s="202">
        <v>221</v>
      </c>
      <c r="B222" s="203" t="s">
        <v>240</v>
      </c>
      <c r="C222" s="201">
        <v>9797</v>
      </c>
    </row>
    <row r="223" spans="1:3" ht="15" customHeight="1">
      <c r="A223" s="204">
        <v>22102</v>
      </c>
      <c r="B223" s="205" t="s">
        <v>241</v>
      </c>
      <c r="C223" s="206">
        <v>9797</v>
      </c>
    </row>
    <row r="224" spans="1:3" ht="15" customHeight="1">
      <c r="A224" s="207">
        <v>2210201</v>
      </c>
      <c r="B224" s="208" t="s">
        <v>573</v>
      </c>
      <c r="C224" s="206">
        <v>9797</v>
      </c>
    </row>
    <row r="225" spans="1:3" ht="15" customHeight="1">
      <c r="A225" s="202">
        <v>224</v>
      </c>
      <c r="B225" s="203" t="s">
        <v>242</v>
      </c>
      <c r="C225" s="201">
        <v>79</v>
      </c>
    </row>
    <row r="226" spans="1:3" ht="15" customHeight="1">
      <c r="A226" s="204">
        <v>22405</v>
      </c>
      <c r="B226" s="205" t="s">
        <v>244</v>
      </c>
      <c r="C226" s="206">
        <v>79</v>
      </c>
    </row>
    <row r="227" spans="1:3" ht="15" customHeight="1">
      <c r="A227" s="207">
        <v>2240550</v>
      </c>
      <c r="B227" s="208" t="s">
        <v>574</v>
      </c>
      <c r="C227" s="206">
        <v>79</v>
      </c>
    </row>
    <row r="228" spans="1:3" ht="15" customHeight="1">
      <c r="A228" s="202">
        <v>229</v>
      </c>
      <c r="B228" s="203" t="s">
        <v>247</v>
      </c>
      <c r="C228" s="201">
        <v>26</v>
      </c>
    </row>
    <row r="229" spans="1:3" ht="15" customHeight="1">
      <c r="A229" s="204">
        <v>22999</v>
      </c>
      <c r="B229" s="205" t="s">
        <v>247</v>
      </c>
      <c r="C229" s="206">
        <v>26</v>
      </c>
    </row>
    <row r="230" spans="1:3" ht="15" customHeight="1" thickBot="1">
      <c r="A230" s="209">
        <v>2299901</v>
      </c>
      <c r="B230" s="210" t="s">
        <v>575</v>
      </c>
      <c r="C230" s="211">
        <v>26</v>
      </c>
    </row>
  </sheetData>
  <mergeCells count="6">
    <mergeCell ref="A6:B6"/>
    <mergeCell ref="A1:D1"/>
    <mergeCell ref="A2:C2"/>
    <mergeCell ref="A4:A5"/>
    <mergeCell ref="B4:B5"/>
    <mergeCell ref="C4:C5"/>
  </mergeCells>
  <phoneticPr fontId="4" type="noConversion"/>
  <printOptions horizontalCentered="1"/>
  <pageMargins left="0.59055118110236227" right="0.59055118110236227" top="0.59055118110236227" bottom="0.59055118110236227" header="0.31496062992125984" footer="0.23622047244094491"/>
  <pageSetup paperSize="9" orientation="portrait"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0"/>
  <sheetViews>
    <sheetView workbookViewId="0">
      <selection activeCell="A2" sqref="A2:C2"/>
    </sheetView>
  </sheetViews>
  <sheetFormatPr defaultRowHeight="12.75"/>
  <cols>
    <col min="1" max="1" width="17.25" style="200" customWidth="1"/>
    <col min="2" max="2" width="45" style="200" customWidth="1"/>
    <col min="3" max="3" width="16.875" style="360" customWidth="1"/>
    <col min="4" max="4" width="8.5" style="200" customWidth="1"/>
    <col min="5" max="256" width="9" style="200"/>
    <col min="257" max="257" width="17.25" style="200" customWidth="1"/>
    <col min="258" max="258" width="45" style="200" customWidth="1"/>
    <col min="259" max="259" width="14.5" style="200" customWidth="1"/>
    <col min="260" max="260" width="8.5" style="200" customWidth="1"/>
    <col min="261" max="512" width="9" style="200"/>
    <col min="513" max="513" width="17.25" style="200" customWidth="1"/>
    <col min="514" max="514" width="45" style="200" customWidth="1"/>
    <col min="515" max="515" width="14.5" style="200" customWidth="1"/>
    <col min="516" max="516" width="8.5" style="200" customWidth="1"/>
    <col min="517" max="768" width="9" style="200"/>
    <col min="769" max="769" width="17.25" style="200" customWidth="1"/>
    <col min="770" max="770" width="45" style="200" customWidth="1"/>
    <col min="771" max="771" width="14.5" style="200" customWidth="1"/>
    <col min="772" max="772" width="8.5" style="200" customWidth="1"/>
    <col min="773" max="1024" width="9" style="200"/>
    <col min="1025" max="1025" width="17.25" style="200" customWidth="1"/>
    <col min="1026" max="1026" width="45" style="200" customWidth="1"/>
    <col min="1027" max="1027" width="14.5" style="200" customWidth="1"/>
    <col min="1028" max="1028" width="8.5" style="200" customWidth="1"/>
    <col min="1029" max="1280" width="9" style="200"/>
    <col min="1281" max="1281" width="17.25" style="200" customWidth="1"/>
    <col min="1282" max="1282" width="45" style="200" customWidth="1"/>
    <col min="1283" max="1283" width="14.5" style="200" customWidth="1"/>
    <col min="1284" max="1284" width="8.5" style="200" customWidth="1"/>
    <col min="1285" max="1536" width="9" style="200"/>
    <col min="1537" max="1537" width="17.25" style="200" customWidth="1"/>
    <col min="1538" max="1538" width="45" style="200" customWidth="1"/>
    <col min="1539" max="1539" width="14.5" style="200" customWidth="1"/>
    <col min="1540" max="1540" width="8.5" style="200" customWidth="1"/>
    <col min="1541" max="1792" width="9" style="200"/>
    <col min="1793" max="1793" width="17.25" style="200" customWidth="1"/>
    <col min="1794" max="1794" width="45" style="200" customWidth="1"/>
    <col min="1795" max="1795" width="14.5" style="200" customWidth="1"/>
    <col min="1796" max="1796" width="8.5" style="200" customWidth="1"/>
    <col min="1797" max="2048" width="9" style="200"/>
    <col min="2049" max="2049" width="17.25" style="200" customWidth="1"/>
    <col min="2050" max="2050" width="45" style="200" customWidth="1"/>
    <col min="2051" max="2051" width="14.5" style="200" customWidth="1"/>
    <col min="2052" max="2052" width="8.5" style="200" customWidth="1"/>
    <col min="2053" max="2304" width="9" style="200"/>
    <col min="2305" max="2305" width="17.25" style="200" customWidth="1"/>
    <col min="2306" max="2306" width="45" style="200" customWidth="1"/>
    <col min="2307" max="2307" width="14.5" style="200" customWidth="1"/>
    <col min="2308" max="2308" width="8.5" style="200" customWidth="1"/>
    <col min="2309" max="2560" width="9" style="200"/>
    <col min="2561" max="2561" width="17.25" style="200" customWidth="1"/>
    <col min="2562" max="2562" width="45" style="200" customWidth="1"/>
    <col min="2563" max="2563" width="14.5" style="200" customWidth="1"/>
    <col min="2564" max="2564" width="8.5" style="200" customWidth="1"/>
    <col min="2565" max="2816" width="9" style="200"/>
    <col min="2817" max="2817" width="17.25" style="200" customWidth="1"/>
    <col min="2818" max="2818" width="45" style="200" customWidth="1"/>
    <col min="2819" max="2819" width="14.5" style="200" customWidth="1"/>
    <col min="2820" max="2820" width="8.5" style="200" customWidth="1"/>
    <col min="2821" max="3072" width="9" style="200"/>
    <col min="3073" max="3073" width="17.25" style="200" customWidth="1"/>
    <col min="3074" max="3074" width="45" style="200" customWidth="1"/>
    <col min="3075" max="3075" width="14.5" style="200" customWidth="1"/>
    <col min="3076" max="3076" width="8.5" style="200" customWidth="1"/>
    <col min="3077" max="3328" width="9" style="200"/>
    <col min="3329" max="3329" width="17.25" style="200" customWidth="1"/>
    <col min="3330" max="3330" width="45" style="200" customWidth="1"/>
    <col min="3331" max="3331" width="14.5" style="200" customWidth="1"/>
    <col min="3332" max="3332" width="8.5" style="200" customWidth="1"/>
    <col min="3333" max="3584" width="9" style="200"/>
    <col min="3585" max="3585" width="17.25" style="200" customWidth="1"/>
    <col min="3586" max="3586" width="45" style="200" customWidth="1"/>
    <col min="3587" max="3587" width="14.5" style="200" customWidth="1"/>
    <col min="3588" max="3588" width="8.5" style="200" customWidth="1"/>
    <col min="3589" max="3840" width="9" style="200"/>
    <col min="3841" max="3841" width="17.25" style="200" customWidth="1"/>
    <col min="3842" max="3842" width="45" style="200" customWidth="1"/>
    <col min="3843" max="3843" width="14.5" style="200" customWidth="1"/>
    <col min="3844" max="3844" width="8.5" style="200" customWidth="1"/>
    <col min="3845" max="4096" width="9" style="200"/>
    <col min="4097" max="4097" width="17.25" style="200" customWidth="1"/>
    <col min="4098" max="4098" width="45" style="200" customWidth="1"/>
    <col min="4099" max="4099" width="14.5" style="200" customWidth="1"/>
    <col min="4100" max="4100" width="8.5" style="200" customWidth="1"/>
    <col min="4101" max="4352" width="9" style="200"/>
    <col min="4353" max="4353" width="17.25" style="200" customWidth="1"/>
    <col min="4354" max="4354" width="45" style="200" customWidth="1"/>
    <col min="4355" max="4355" width="14.5" style="200" customWidth="1"/>
    <col min="4356" max="4356" width="8.5" style="200" customWidth="1"/>
    <col min="4357" max="4608" width="9" style="200"/>
    <col min="4609" max="4609" width="17.25" style="200" customWidth="1"/>
    <col min="4610" max="4610" width="45" style="200" customWidth="1"/>
    <col min="4611" max="4611" width="14.5" style="200" customWidth="1"/>
    <col min="4612" max="4612" width="8.5" style="200" customWidth="1"/>
    <col min="4613" max="4864" width="9" style="200"/>
    <col min="4865" max="4865" width="17.25" style="200" customWidth="1"/>
    <col min="4866" max="4866" width="45" style="200" customWidth="1"/>
    <col min="4867" max="4867" width="14.5" style="200" customWidth="1"/>
    <col min="4868" max="4868" width="8.5" style="200" customWidth="1"/>
    <col min="4869" max="5120" width="9" style="200"/>
    <col min="5121" max="5121" width="17.25" style="200" customWidth="1"/>
    <col min="5122" max="5122" width="45" style="200" customWidth="1"/>
    <col min="5123" max="5123" width="14.5" style="200" customWidth="1"/>
    <col min="5124" max="5124" width="8.5" style="200" customWidth="1"/>
    <col min="5125" max="5376" width="9" style="200"/>
    <col min="5377" max="5377" width="17.25" style="200" customWidth="1"/>
    <col min="5378" max="5378" width="45" style="200" customWidth="1"/>
    <col min="5379" max="5379" width="14.5" style="200" customWidth="1"/>
    <col min="5380" max="5380" width="8.5" style="200" customWidth="1"/>
    <col min="5381" max="5632" width="9" style="200"/>
    <col min="5633" max="5633" width="17.25" style="200" customWidth="1"/>
    <col min="5634" max="5634" width="45" style="200" customWidth="1"/>
    <col min="5635" max="5635" width="14.5" style="200" customWidth="1"/>
    <col min="5636" max="5636" width="8.5" style="200" customWidth="1"/>
    <col min="5637" max="5888" width="9" style="200"/>
    <col min="5889" max="5889" width="17.25" style="200" customWidth="1"/>
    <col min="5890" max="5890" width="45" style="200" customWidth="1"/>
    <col min="5891" max="5891" width="14.5" style="200" customWidth="1"/>
    <col min="5892" max="5892" width="8.5" style="200" customWidth="1"/>
    <col min="5893" max="6144" width="9" style="200"/>
    <col min="6145" max="6145" width="17.25" style="200" customWidth="1"/>
    <col min="6146" max="6146" width="45" style="200" customWidth="1"/>
    <col min="6147" max="6147" width="14.5" style="200" customWidth="1"/>
    <col min="6148" max="6148" width="8.5" style="200" customWidth="1"/>
    <col min="6149" max="6400" width="9" style="200"/>
    <col min="6401" max="6401" width="17.25" style="200" customWidth="1"/>
    <col min="6402" max="6402" width="45" style="200" customWidth="1"/>
    <col min="6403" max="6403" width="14.5" style="200" customWidth="1"/>
    <col min="6404" max="6404" width="8.5" style="200" customWidth="1"/>
    <col min="6405" max="6656" width="9" style="200"/>
    <col min="6657" max="6657" width="17.25" style="200" customWidth="1"/>
    <col min="6658" max="6658" width="45" style="200" customWidth="1"/>
    <col min="6659" max="6659" width="14.5" style="200" customWidth="1"/>
    <col min="6660" max="6660" width="8.5" style="200" customWidth="1"/>
    <col min="6661" max="6912" width="9" style="200"/>
    <col min="6913" max="6913" width="17.25" style="200" customWidth="1"/>
    <col min="6914" max="6914" width="45" style="200" customWidth="1"/>
    <col min="6915" max="6915" width="14.5" style="200" customWidth="1"/>
    <col min="6916" max="6916" width="8.5" style="200" customWidth="1"/>
    <col min="6917" max="7168" width="9" style="200"/>
    <col min="7169" max="7169" width="17.25" style="200" customWidth="1"/>
    <col min="7170" max="7170" width="45" style="200" customWidth="1"/>
    <col min="7171" max="7171" width="14.5" style="200" customWidth="1"/>
    <col min="7172" max="7172" width="8.5" style="200" customWidth="1"/>
    <col min="7173" max="7424" width="9" style="200"/>
    <col min="7425" max="7425" width="17.25" style="200" customWidth="1"/>
    <col min="7426" max="7426" width="45" style="200" customWidth="1"/>
    <col min="7427" max="7427" width="14.5" style="200" customWidth="1"/>
    <col min="7428" max="7428" width="8.5" style="200" customWidth="1"/>
    <col min="7429" max="7680" width="9" style="200"/>
    <col min="7681" max="7681" width="17.25" style="200" customWidth="1"/>
    <col min="7682" max="7682" width="45" style="200" customWidth="1"/>
    <col min="7683" max="7683" width="14.5" style="200" customWidth="1"/>
    <col min="7684" max="7684" width="8.5" style="200" customWidth="1"/>
    <col min="7685" max="7936" width="9" style="200"/>
    <col min="7937" max="7937" width="17.25" style="200" customWidth="1"/>
    <col min="7938" max="7938" width="45" style="200" customWidth="1"/>
    <col min="7939" max="7939" width="14.5" style="200" customWidth="1"/>
    <col min="7940" max="7940" width="8.5" style="200" customWidth="1"/>
    <col min="7941" max="8192" width="9" style="200"/>
    <col min="8193" max="8193" width="17.25" style="200" customWidth="1"/>
    <col min="8194" max="8194" width="45" style="200" customWidth="1"/>
    <col min="8195" max="8195" width="14.5" style="200" customWidth="1"/>
    <col min="8196" max="8196" width="8.5" style="200" customWidth="1"/>
    <col min="8197" max="8448" width="9" style="200"/>
    <col min="8449" max="8449" width="17.25" style="200" customWidth="1"/>
    <col min="8450" max="8450" width="45" style="200" customWidth="1"/>
    <col min="8451" max="8451" width="14.5" style="200" customWidth="1"/>
    <col min="8452" max="8452" width="8.5" style="200" customWidth="1"/>
    <col min="8453" max="8704" width="9" style="200"/>
    <col min="8705" max="8705" width="17.25" style="200" customWidth="1"/>
    <col min="8706" max="8706" width="45" style="200" customWidth="1"/>
    <col min="8707" max="8707" width="14.5" style="200" customWidth="1"/>
    <col min="8708" max="8708" width="8.5" style="200" customWidth="1"/>
    <col min="8709" max="8960" width="9" style="200"/>
    <col min="8961" max="8961" width="17.25" style="200" customWidth="1"/>
    <col min="8962" max="8962" width="45" style="200" customWidth="1"/>
    <col min="8963" max="8963" width="14.5" style="200" customWidth="1"/>
    <col min="8964" max="8964" width="8.5" style="200" customWidth="1"/>
    <col min="8965" max="9216" width="9" style="200"/>
    <col min="9217" max="9217" width="17.25" style="200" customWidth="1"/>
    <col min="9218" max="9218" width="45" style="200" customWidth="1"/>
    <col min="9219" max="9219" width="14.5" style="200" customWidth="1"/>
    <col min="9220" max="9220" width="8.5" style="200" customWidth="1"/>
    <col min="9221" max="9472" width="9" style="200"/>
    <col min="9473" max="9473" width="17.25" style="200" customWidth="1"/>
    <col min="9474" max="9474" width="45" style="200" customWidth="1"/>
    <col min="9475" max="9475" width="14.5" style="200" customWidth="1"/>
    <col min="9476" max="9476" width="8.5" style="200" customWidth="1"/>
    <col min="9477" max="9728" width="9" style="200"/>
    <col min="9729" max="9729" width="17.25" style="200" customWidth="1"/>
    <col min="9730" max="9730" width="45" style="200" customWidth="1"/>
    <col min="9731" max="9731" width="14.5" style="200" customWidth="1"/>
    <col min="9732" max="9732" width="8.5" style="200" customWidth="1"/>
    <col min="9733" max="9984" width="9" style="200"/>
    <col min="9985" max="9985" width="17.25" style="200" customWidth="1"/>
    <col min="9986" max="9986" width="45" style="200" customWidth="1"/>
    <col min="9987" max="9987" width="14.5" style="200" customWidth="1"/>
    <col min="9988" max="9988" width="8.5" style="200" customWidth="1"/>
    <col min="9989" max="10240" width="9" style="200"/>
    <col min="10241" max="10241" width="17.25" style="200" customWidth="1"/>
    <col min="10242" max="10242" width="45" style="200" customWidth="1"/>
    <col min="10243" max="10243" width="14.5" style="200" customWidth="1"/>
    <col min="10244" max="10244" width="8.5" style="200" customWidth="1"/>
    <col min="10245" max="10496" width="9" style="200"/>
    <col min="10497" max="10497" width="17.25" style="200" customWidth="1"/>
    <col min="10498" max="10498" width="45" style="200" customWidth="1"/>
    <col min="10499" max="10499" width="14.5" style="200" customWidth="1"/>
    <col min="10500" max="10500" width="8.5" style="200" customWidth="1"/>
    <col min="10501" max="10752" width="9" style="200"/>
    <col min="10753" max="10753" width="17.25" style="200" customWidth="1"/>
    <col min="10754" max="10754" width="45" style="200" customWidth="1"/>
    <col min="10755" max="10755" width="14.5" style="200" customWidth="1"/>
    <col min="10756" max="10756" width="8.5" style="200" customWidth="1"/>
    <col min="10757" max="11008" width="9" style="200"/>
    <col min="11009" max="11009" width="17.25" style="200" customWidth="1"/>
    <col min="11010" max="11010" width="45" style="200" customWidth="1"/>
    <col min="11011" max="11011" width="14.5" style="200" customWidth="1"/>
    <col min="11012" max="11012" width="8.5" style="200" customWidth="1"/>
    <col min="11013" max="11264" width="9" style="200"/>
    <col min="11265" max="11265" width="17.25" style="200" customWidth="1"/>
    <col min="11266" max="11266" width="45" style="200" customWidth="1"/>
    <col min="11267" max="11267" width="14.5" style="200" customWidth="1"/>
    <col min="11268" max="11268" width="8.5" style="200" customWidth="1"/>
    <col min="11269" max="11520" width="9" style="200"/>
    <col min="11521" max="11521" width="17.25" style="200" customWidth="1"/>
    <col min="11522" max="11522" width="45" style="200" customWidth="1"/>
    <col min="11523" max="11523" width="14.5" style="200" customWidth="1"/>
    <col min="11524" max="11524" width="8.5" style="200" customWidth="1"/>
    <col min="11525" max="11776" width="9" style="200"/>
    <col min="11777" max="11777" width="17.25" style="200" customWidth="1"/>
    <col min="11778" max="11778" width="45" style="200" customWidth="1"/>
    <col min="11779" max="11779" width="14.5" style="200" customWidth="1"/>
    <col min="11780" max="11780" width="8.5" style="200" customWidth="1"/>
    <col min="11781" max="12032" width="9" style="200"/>
    <col min="12033" max="12033" width="17.25" style="200" customWidth="1"/>
    <col min="12034" max="12034" width="45" style="200" customWidth="1"/>
    <col min="12035" max="12035" width="14.5" style="200" customWidth="1"/>
    <col min="12036" max="12036" width="8.5" style="200" customWidth="1"/>
    <col min="12037" max="12288" width="9" style="200"/>
    <col min="12289" max="12289" width="17.25" style="200" customWidth="1"/>
    <col min="12290" max="12290" width="45" style="200" customWidth="1"/>
    <col min="12291" max="12291" width="14.5" style="200" customWidth="1"/>
    <col min="12292" max="12292" width="8.5" style="200" customWidth="1"/>
    <col min="12293" max="12544" width="9" style="200"/>
    <col min="12545" max="12545" width="17.25" style="200" customWidth="1"/>
    <col min="12546" max="12546" width="45" style="200" customWidth="1"/>
    <col min="12547" max="12547" width="14.5" style="200" customWidth="1"/>
    <col min="12548" max="12548" width="8.5" style="200" customWidth="1"/>
    <col min="12549" max="12800" width="9" style="200"/>
    <col min="12801" max="12801" width="17.25" style="200" customWidth="1"/>
    <col min="12802" max="12802" width="45" style="200" customWidth="1"/>
    <col min="12803" max="12803" width="14.5" style="200" customWidth="1"/>
    <col min="12804" max="12804" width="8.5" style="200" customWidth="1"/>
    <col min="12805" max="13056" width="9" style="200"/>
    <col min="13057" max="13057" width="17.25" style="200" customWidth="1"/>
    <col min="13058" max="13058" width="45" style="200" customWidth="1"/>
    <col min="13059" max="13059" width="14.5" style="200" customWidth="1"/>
    <col min="13060" max="13060" width="8.5" style="200" customWidth="1"/>
    <col min="13061" max="13312" width="9" style="200"/>
    <col min="13313" max="13313" width="17.25" style="200" customWidth="1"/>
    <col min="13314" max="13314" width="45" style="200" customWidth="1"/>
    <col min="13315" max="13315" width="14.5" style="200" customWidth="1"/>
    <col min="13316" max="13316" width="8.5" style="200" customWidth="1"/>
    <col min="13317" max="13568" width="9" style="200"/>
    <col min="13569" max="13569" width="17.25" style="200" customWidth="1"/>
    <col min="13570" max="13570" width="45" style="200" customWidth="1"/>
    <col min="13571" max="13571" width="14.5" style="200" customWidth="1"/>
    <col min="13572" max="13572" width="8.5" style="200" customWidth="1"/>
    <col min="13573" max="13824" width="9" style="200"/>
    <col min="13825" max="13825" width="17.25" style="200" customWidth="1"/>
    <col min="13826" max="13826" width="45" style="200" customWidth="1"/>
    <col min="13827" max="13827" width="14.5" style="200" customWidth="1"/>
    <col min="13828" max="13828" width="8.5" style="200" customWidth="1"/>
    <col min="13829" max="14080" width="9" style="200"/>
    <col min="14081" max="14081" width="17.25" style="200" customWidth="1"/>
    <col min="14082" max="14082" width="45" style="200" customWidth="1"/>
    <col min="14083" max="14083" width="14.5" style="200" customWidth="1"/>
    <col min="14084" max="14084" width="8.5" style="200" customWidth="1"/>
    <col min="14085" max="14336" width="9" style="200"/>
    <col min="14337" max="14337" width="17.25" style="200" customWidth="1"/>
    <col min="14338" max="14338" width="45" style="200" customWidth="1"/>
    <col min="14339" max="14339" width="14.5" style="200" customWidth="1"/>
    <col min="14340" max="14340" width="8.5" style="200" customWidth="1"/>
    <col min="14341" max="14592" width="9" style="200"/>
    <col min="14593" max="14593" width="17.25" style="200" customWidth="1"/>
    <col min="14594" max="14594" width="45" style="200" customWidth="1"/>
    <col min="14595" max="14595" width="14.5" style="200" customWidth="1"/>
    <col min="14596" max="14596" width="8.5" style="200" customWidth="1"/>
    <col min="14597" max="14848" width="9" style="200"/>
    <col min="14849" max="14849" width="17.25" style="200" customWidth="1"/>
    <col min="14850" max="14850" width="45" style="200" customWidth="1"/>
    <col min="14851" max="14851" width="14.5" style="200" customWidth="1"/>
    <col min="14852" max="14852" width="8.5" style="200" customWidth="1"/>
    <col min="14853" max="15104" width="9" style="200"/>
    <col min="15105" max="15105" width="17.25" style="200" customWidth="1"/>
    <col min="15106" max="15106" width="45" style="200" customWidth="1"/>
    <col min="15107" max="15107" width="14.5" style="200" customWidth="1"/>
    <col min="15108" max="15108" width="8.5" style="200" customWidth="1"/>
    <col min="15109" max="15360" width="9" style="200"/>
    <col min="15361" max="15361" width="17.25" style="200" customWidth="1"/>
    <col min="15362" max="15362" width="45" style="200" customWidth="1"/>
    <col min="15363" max="15363" width="14.5" style="200" customWidth="1"/>
    <col min="15364" max="15364" width="8.5" style="200" customWidth="1"/>
    <col min="15365" max="15616" width="9" style="200"/>
    <col min="15617" max="15617" width="17.25" style="200" customWidth="1"/>
    <col min="15618" max="15618" width="45" style="200" customWidth="1"/>
    <col min="15619" max="15619" width="14.5" style="200" customWidth="1"/>
    <col min="15620" max="15620" width="8.5" style="200" customWidth="1"/>
    <col min="15621" max="15872" width="9" style="200"/>
    <col min="15873" max="15873" width="17.25" style="200" customWidth="1"/>
    <col min="15874" max="15874" width="45" style="200" customWidth="1"/>
    <col min="15875" max="15875" width="14.5" style="200" customWidth="1"/>
    <col min="15876" max="15876" width="8.5" style="200" customWidth="1"/>
    <col min="15877" max="16128" width="9" style="200"/>
    <col min="16129" max="16129" width="17.25" style="200" customWidth="1"/>
    <col min="16130" max="16130" width="45" style="200" customWidth="1"/>
    <col min="16131" max="16131" width="14.5" style="200" customWidth="1"/>
    <col min="16132" max="16132" width="8.5" style="200" customWidth="1"/>
    <col min="16133" max="16384" width="9" style="200"/>
  </cols>
  <sheetData>
    <row r="1" spans="1:4" ht="27.75" customHeight="1">
      <c r="A1" s="389" t="s">
        <v>981</v>
      </c>
      <c r="B1" s="389"/>
      <c r="C1" s="389"/>
      <c r="D1" s="389"/>
    </row>
    <row r="2" spans="1:4" ht="30" customHeight="1">
      <c r="A2" s="400" t="s">
        <v>975</v>
      </c>
      <c r="B2" s="400"/>
      <c r="C2" s="400"/>
    </row>
    <row r="3" spans="1:4" ht="21" customHeight="1">
      <c r="A3" s="273"/>
      <c r="B3" s="273"/>
      <c r="C3" s="354" t="s">
        <v>0</v>
      </c>
    </row>
    <row r="4" spans="1:4" ht="24" customHeight="1">
      <c r="A4" s="291" t="s">
        <v>970</v>
      </c>
      <c r="B4" s="291" t="s">
        <v>971</v>
      </c>
      <c r="C4" s="355" t="s">
        <v>969</v>
      </c>
    </row>
    <row r="5" spans="1:4" s="287" customFormat="1" ht="24" customHeight="1">
      <c r="A5" s="403" t="s">
        <v>476</v>
      </c>
      <c r="B5" s="403"/>
      <c r="C5" s="356">
        <v>230070</v>
      </c>
    </row>
    <row r="6" spans="1:4" s="289" customFormat="1" ht="24" customHeight="1">
      <c r="A6" s="402" t="s">
        <v>914</v>
      </c>
      <c r="B6" s="288" t="s">
        <v>915</v>
      </c>
      <c r="C6" s="357">
        <v>41306</v>
      </c>
    </row>
    <row r="7" spans="1:4" s="289" customFormat="1" ht="24" customHeight="1">
      <c r="A7" s="402"/>
      <c r="B7" s="288" t="s">
        <v>916</v>
      </c>
      <c r="C7" s="357">
        <v>13636</v>
      </c>
    </row>
    <row r="8" spans="1:4" s="289" customFormat="1" ht="24" customHeight="1">
      <c r="A8" s="402"/>
      <c r="B8" s="288" t="s">
        <v>917</v>
      </c>
      <c r="C8" s="357">
        <v>5925</v>
      </c>
    </row>
    <row r="9" spans="1:4" s="289" customFormat="1" ht="24" customHeight="1">
      <c r="A9" s="402"/>
      <c r="B9" s="288" t="s">
        <v>918</v>
      </c>
      <c r="C9" s="357">
        <v>904</v>
      </c>
    </row>
    <row r="10" spans="1:4" s="289" customFormat="1" ht="24" customHeight="1">
      <c r="A10" s="402"/>
      <c r="B10" s="288" t="s">
        <v>919</v>
      </c>
      <c r="C10" s="357">
        <v>61349</v>
      </c>
    </row>
    <row r="11" spans="1:4" s="289" customFormat="1" ht="24" customHeight="1">
      <c r="A11" s="402"/>
      <c r="B11" s="288" t="s">
        <v>920</v>
      </c>
      <c r="C11" s="357">
        <v>14377</v>
      </c>
    </row>
    <row r="12" spans="1:4" s="289" customFormat="1" ht="24" customHeight="1">
      <c r="A12" s="402"/>
      <c r="B12" s="288" t="s">
        <v>921</v>
      </c>
      <c r="C12" s="357">
        <v>5955</v>
      </c>
    </row>
    <row r="13" spans="1:4" s="289" customFormat="1" ht="24" customHeight="1">
      <c r="A13" s="402"/>
      <c r="B13" s="288" t="s">
        <v>922</v>
      </c>
      <c r="C13" s="357">
        <v>8229</v>
      </c>
    </row>
    <row r="14" spans="1:4" s="289" customFormat="1" ht="24" customHeight="1">
      <c r="A14" s="402"/>
      <c r="B14" s="288" t="s">
        <v>923</v>
      </c>
      <c r="C14" s="357">
        <v>363</v>
      </c>
    </row>
    <row r="15" spans="1:4" s="289" customFormat="1" ht="24" customHeight="1">
      <c r="A15" s="402"/>
      <c r="B15" s="288" t="s">
        <v>924</v>
      </c>
      <c r="C15" s="357">
        <v>1895</v>
      </c>
    </row>
    <row r="16" spans="1:4" s="289" customFormat="1" ht="24" customHeight="1">
      <c r="A16" s="402"/>
      <c r="B16" s="288" t="s">
        <v>925</v>
      </c>
      <c r="C16" s="357">
        <v>9948</v>
      </c>
    </row>
    <row r="17" spans="1:3" s="289" customFormat="1" ht="24" customHeight="1">
      <c r="A17" s="402"/>
      <c r="B17" s="288" t="s">
        <v>926</v>
      </c>
      <c r="C17" s="357">
        <v>3476</v>
      </c>
    </row>
    <row r="18" spans="1:3" s="289" customFormat="1" ht="24" customHeight="1">
      <c r="A18" s="402"/>
      <c r="B18" s="288" t="s">
        <v>927</v>
      </c>
      <c r="C18" s="357">
        <v>9782</v>
      </c>
    </row>
    <row r="19" spans="1:3" s="289" customFormat="1" ht="24" customHeight="1">
      <c r="A19" s="402"/>
      <c r="B19" s="290" t="s">
        <v>928</v>
      </c>
      <c r="C19" s="358">
        <v>177145</v>
      </c>
    </row>
    <row r="20" spans="1:3" s="289" customFormat="1" ht="24" customHeight="1">
      <c r="A20" s="402" t="s">
        <v>929</v>
      </c>
      <c r="B20" s="288" t="s">
        <v>930</v>
      </c>
      <c r="C20" s="357">
        <v>3305</v>
      </c>
    </row>
    <row r="21" spans="1:3" s="289" customFormat="1" ht="24" customHeight="1">
      <c r="A21" s="402"/>
      <c r="B21" s="288" t="s">
        <v>931</v>
      </c>
      <c r="C21" s="357">
        <v>467</v>
      </c>
    </row>
    <row r="22" spans="1:3" s="289" customFormat="1" ht="24" customHeight="1">
      <c r="A22" s="402"/>
      <c r="B22" s="288" t="s">
        <v>932</v>
      </c>
      <c r="C22" s="357">
        <v>262</v>
      </c>
    </row>
    <row r="23" spans="1:3" s="289" customFormat="1" ht="24" customHeight="1">
      <c r="A23" s="402"/>
      <c r="B23" s="288" t="s">
        <v>933</v>
      </c>
      <c r="C23" s="357">
        <v>5</v>
      </c>
    </row>
    <row r="24" spans="1:3" s="289" customFormat="1" ht="24" customHeight="1">
      <c r="A24" s="402"/>
      <c r="B24" s="288" t="s">
        <v>934</v>
      </c>
      <c r="C24" s="357">
        <v>486</v>
      </c>
    </row>
    <row r="25" spans="1:3" s="289" customFormat="1" ht="24" customHeight="1">
      <c r="A25" s="402"/>
      <c r="B25" s="288" t="s">
        <v>935</v>
      </c>
      <c r="C25" s="357">
        <v>906</v>
      </c>
    </row>
    <row r="26" spans="1:3" s="289" customFormat="1" ht="24" customHeight="1">
      <c r="A26" s="402"/>
      <c r="B26" s="288" t="s">
        <v>936</v>
      </c>
      <c r="C26" s="357">
        <v>1707</v>
      </c>
    </row>
    <row r="27" spans="1:3" s="289" customFormat="1" ht="24" customHeight="1">
      <c r="A27" s="402"/>
      <c r="B27" s="288" t="s">
        <v>937</v>
      </c>
      <c r="C27" s="357">
        <v>271</v>
      </c>
    </row>
    <row r="28" spans="1:3" s="289" customFormat="1" ht="24" customHeight="1">
      <c r="A28" s="402"/>
      <c r="B28" s="288" t="s">
        <v>938</v>
      </c>
      <c r="C28" s="357">
        <v>4333</v>
      </c>
    </row>
    <row r="29" spans="1:3" s="289" customFormat="1" ht="24" customHeight="1">
      <c r="A29" s="402"/>
      <c r="B29" s="288" t="s">
        <v>939</v>
      </c>
      <c r="C29" s="357">
        <v>14</v>
      </c>
    </row>
    <row r="30" spans="1:3" s="289" customFormat="1" ht="24" customHeight="1">
      <c r="A30" s="402"/>
      <c r="B30" s="288" t="s">
        <v>940</v>
      </c>
      <c r="C30" s="357">
        <v>1560</v>
      </c>
    </row>
    <row r="31" spans="1:3" s="289" customFormat="1" ht="24" customHeight="1">
      <c r="A31" s="402"/>
      <c r="B31" s="288" t="s">
        <v>941</v>
      </c>
      <c r="C31" s="357">
        <v>295</v>
      </c>
    </row>
    <row r="32" spans="1:3" s="289" customFormat="1" ht="24" customHeight="1">
      <c r="A32" s="402"/>
      <c r="B32" s="288" t="s">
        <v>942</v>
      </c>
      <c r="C32" s="357">
        <v>127</v>
      </c>
    </row>
    <row r="33" spans="1:3" s="289" customFormat="1" ht="24" customHeight="1">
      <c r="A33" s="402"/>
      <c r="B33" s="288" t="s">
        <v>943</v>
      </c>
      <c r="C33" s="357">
        <v>893</v>
      </c>
    </row>
    <row r="34" spans="1:3" s="289" customFormat="1" ht="24" customHeight="1">
      <c r="A34" s="402"/>
      <c r="B34" s="288" t="s">
        <v>944</v>
      </c>
      <c r="C34" s="357">
        <v>226</v>
      </c>
    </row>
    <row r="35" spans="1:3" s="289" customFormat="1" ht="24" customHeight="1">
      <c r="A35" s="402"/>
      <c r="B35" s="288" t="s">
        <v>945</v>
      </c>
      <c r="C35" s="357">
        <v>5195</v>
      </c>
    </row>
    <row r="36" spans="1:3" s="289" customFormat="1" ht="24" customHeight="1">
      <c r="A36" s="402"/>
      <c r="B36" s="288" t="s">
        <v>946</v>
      </c>
      <c r="C36" s="357">
        <v>0</v>
      </c>
    </row>
    <row r="37" spans="1:3" s="289" customFormat="1" ht="24" customHeight="1">
      <c r="A37" s="402"/>
      <c r="B37" s="288" t="s">
        <v>947</v>
      </c>
      <c r="C37" s="357">
        <v>1</v>
      </c>
    </row>
    <row r="38" spans="1:3" s="289" customFormat="1" ht="24" customHeight="1">
      <c r="A38" s="402"/>
      <c r="B38" s="288" t="s">
        <v>948</v>
      </c>
      <c r="C38" s="357">
        <v>2293</v>
      </c>
    </row>
    <row r="39" spans="1:3" s="289" customFormat="1" ht="24" customHeight="1">
      <c r="A39" s="402"/>
      <c r="B39" s="288" t="s">
        <v>949</v>
      </c>
      <c r="C39" s="357">
        <v>298</v>
      </c>
    </row>
    <row r="40" spans="1:3" s="289" customFormat="1" ht="24" customHeight="1">
      <c r="A40" s="402"/>
      <c r="B40" s="288" t="s">
        <v>950</v>
      </c>
      <c r="C40" s="357">
        <v>3744</v>
      </c>
    </row>
    <row r="41" spans="1:3" s="289" customFormat="1" ht="24" customHeight="1">
      <c r="A41" s="402"/>
      <c r="B41" s="288" t="s">
        <v>951</v>
      </c>
      <c r="C41" s="357">
        <v>431</v>
      </c>
    </row>
    <row r="42" spans="1:3" s="289" customFormat="1" ht="24" customHeight="1">
      <c r="A42" s="402"/>
      <c r="B42" s="288" t="s">
        <v>952</v>
      </c>
      <c r="C42" s="357">
        <v>1226</v>
      </c>
    </row>
    <row r="43" spans="1:3" s="289" customFormat="1" ht="24" customHeight="1">
      <c r="A43" s="402"/>
      <c r="B43" s="288" t="s">
        <v>953</v>
      </c>
      <c r="C43" s="357">
        <v>1612</v>
      </c>
    </row>
    <row r="44" spans="1:3" s="289" customFormat="1" ht="24" customHeight="1">
      <c r="A44" s="402"/>
      <c r="B44" s="288" t="s">
        <v>954</v>
      </c>
      <c r="C44" s="357">
        <v>2</v>
      </c>
    </row>
    <row r="45" spans="1:3" s="289" customFormat="1" ht="24" customHeight="1">
      <c r="A45" s="402"/>
      <c r="B45" s="288" t="s">
        <v>955</v>
      </c>
      <c r="C45" s="357">
        <v>3844</v>
      </c>
    </row>
    <row r="46" spans="1:3" s="289" customFormat="1" ht="24" customHeight="1">
      <c r="A46" s="402"/>
      <c r="B46" s="290" t="s">
        <v>928</v>
      </c>
      <c r="C46" s="358">
        <v>33503</v>
      </c>
    </row>
    <row r="47" spans="1:3" s="289" customFormat="1" ht="24" customHeight="1">
      <c r="A47" s="402" t="s">
        <v>956</v>
      </c>
      <c r="B47" s="288" t="s">
        <v>957</v>
      </c>
      <c r="C47" s="357">
        <v>178</v>
      </c>
    </row>
    <row r="48" spans="1:3" s="289" customFormat="1" ht="24" customHeight="1">
      <c r="A48" s="402"/>
      <c r="B48" s="288" t="s">
        <v>958</v>
      </c>
      <c r="C48" s="357">
        <v>1096</v>
      </c>
    </row>
    <row r="49" spans="1:3" s="289" customFormat="1" ht="24" customHeight="1">
      <c r="A49" s="402"/>
      <c r="B49" s="288" t="s">
        <v>959</v>
      </c>
      <c r="C49" s="357">
        <v>16132</v>
      </c>
    </row>
    <row r="50" spans="1:3" s="289" customFormat="1" ht="24" customHeight="1">
      <c r="A50" s="402"/>
      <c r="B50" s="288" t="s">
        <v>960</v>
      </c>
      <c r="C50" s="357">
        <v>868</v>
      </c>
    </row>
    <row r="51" spans="1:3" s="289" customFormat="1" ht="24" customHeight="1">
      <c r="A51" s="402"/>
      <c r="B51" s="288" t="s">
        <v>961</v>
      </c>
      <c r="C51" s="357">
        <v>97</v>
      </c>
    </row>
    <row r="52" spans="1:3" s="289" customFormat="1" ht="24" customHeight="1">
      <c r="A52" s="402"/>
      <c r="B52" s="288" t="s">
        <v>962</v>
      </c>
      <c r="C52" s="357">
        <v>520</v>
      </c>
    </row>
    <row r="53" spans="1:3" s="289" customFormat="1" ht="24" customHeight="1">
      <c r="A53" s="402"/>
      <c r="B53" s="290" t="s">
        <v>928</v>
      </c>
      <c r="C53" s="358">
        <v>18891</v>
      </c>
    </row>
    <row r="54" spans="1:3" s="289" customFormat="1" ht="24" customHeight="1">
      <c r="A54" s="402" t="s">
        <v>963</v>
      </c>
      <c r="B54" s="288" t="s">
        <v>964</v>
      </c>
      <c r="C54" s="357">
        <v>484</v>
      </c>
    </row>
    <row r="55" spans="1:3" s="289" customFormat="1" ht="24" customHeight="1">
      <c r="A55" s="402"/>
      <c r="B55" s="288" t="s">
        <v>965</v>
      </c>
      <c r="C55" s="357">
        <v>20</v>
      </c>
    </row>
    <row r="56" spans="1:3" s="289" customFormat="1" ht="24" customHeight="1">
      <c r="A56" s="402"/>
      <c r="B56" s="288" t="s">
        <v>966</v>
      </c>
      <c r="C56" s="357">
        <v>3</v>
      </c>
    </row>
    <row r="57" spans="1:3" s="289" customFormat="1" ht="24" customHeight="1">
      <c r="A57" s="402"/>
      <c r="B57" s="288" t="s">
        <v>967</v>
      </c>
      <c r="C57" s="357">
        <v>4</v>
      </c>
    </row>
    <row r="58" spans="1:3" s="289" customFormat="1" ht="24" customHeight="1">
      <c r="A58" s="402"/>
      <c r="B58" s="288" t="s">
        <v>968</v>
      </c>
      <c r="C58" s="357">
        <v>20</v>
      </c>
    </row>
    <row r="59" spans="1:3" s="289" customFormat="1" ht="24" customHeight="1">
      <c r="A59" s="402"/>
      <c r="B59" s="290" t="s">
        <v>928</v>
      </c>
      <c r="C59" s="358">
        <v>531</v>
      </c>
    </row>
    <row r="60" spans="1:3" s="289" customFormat="1" ht="20.100000000000001" customHeight="1">
      <c r="C60" s="359"/>
    </row>
  </sheetData>
  <mergeCells count="7">
    <mergeCell ref="A54:A59"/>
    <mergeCell ref="A5:B5"/>
    <mergeCell ref="A1:D1"/>
    <mergeCell ref="A2:C2"/>
    <mergeCell ref="A6:A19"/>
    <mergeCell ref="A20:A46"/>
    <mergeCell ref="A47:A53"/>
  </mergeCells>
  <phoneticPr fontId="4" type="noConversion"/>
  <printOptions horizontalCentered="1"/>
  <pageMargins left="0.78740157480314965" right="0.78740157480314965" top="0.59055118110236227" bottom="0.59055118110236227" header="0.31496062992125984" footer="0.23622047244094491"/>
  <pageSetup paperSize="9" scale="85" orientation="portrait"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111"/>
  <sheetViews>
    <sheetView showZeros="0" workbookViewId="0">
      <selection activeCell="A2" sqref="A2:D2"/>
    </sheetView>
  </sheetViews>
  <sheetFormatPr defaultColWidth="9" defaultRowHeight="14.25"/>
  <cols>
    <col min="1" max="1" width="44.125" style="44" customWidth="1"/>
    <col min="2" max="2" width="13.125" style="45" customWidth="1"/>
    <col min="3" max="3" width="28.875" style="34" customWidth="1"/>
    <col min="4" max="4" width="13.25" style="46" customWidth="1"/>
    <col min="5" max="5" width="9" style="34" customWidth="1"/>
    <col min="6" max="6" width="25.25" style="34" customWidth="1"/>
    <col min="7" max="16384" width="9" style="34"/>
  </cols>
  <sheetData>
    <row r="1" spans="1:4" ht="20.25" customHeight="1">
      <c r="A1" s="389" t="s">
        <v>773</v>
      </c>
      <c r="B1" s="389"/>
      <c r="C1" s="389"/>
      <c r="D1" s="389"/>
    </row>
    <row r="2" spans="1:4" ht="38.25" customHeight="1">
      <c r="A2" s="390" t="s">
        <v>1029</v>
      </c>
      <c r="B2" s="390"/>
      <c r="C2" s="390"/>
      <c r="D2" s="390"/>
    </row>
    <row r="3" spans="1:4" ht="20.25" customHeight="1">
      <c r="A3" s="32"/>
      <c r="B3" s="33"/>
      <c r="D3" s="213" t="s">
        <v>0</v>
      </c>
    </row>
    <row r="4" spans="1:4" ht="24" customHeight="1">
      <c r="A4" s="39" t="s">
        <v>281</v>
      </c>
      <c r="B4" s="41" t="s">
        <v>305</v>
      </c>
      <c r="C4" s="39" t="s">
        <v>282</v>
      </c>
      <c r="D4" s="41" t="s">
        <v>305</v>
      </c>
    </row>
    <row r="5" spans="1:4" ht="24" customHeight="1">
      <c r="A5" s="39" t="s">
        <v>283</v>
      </c>
      <c r="B5" s="41">
        <f>+B6+B50+B51+B52+B53+B57</f>
        <v>517155</v>
      </c>
      <c r="C5" s="39" t="s">
        <v>283</v>
      </c>
      <c r="D5" s="41">
        <f>+D6+D50+D51+D54+D55</f>
        <v>160240.32506200002</v>
      </c>
    </row>
    <row r="6" spans="1:4" ht="25.5" customHeight="1">
      <c r="A6" s="315" t="s">
        <v>284</v>
      </c>
      <c r="B6" s="306">
        <f>B7+B33</f>
        <v>386596</v>
      </c>
      <c r="C6" s="315" t="s">
        <v>285</v>
      </c>
      <c r="D6" s="43">
        <f>+D7+D12</f>
        <v>125520.325062</v>
      </c>
    </row>
    <row r="7" spans="1:4" ht="25.5" customHeight="1">
      <c r="A7" s="316" t="s">
        <v>286</v>
      </c>
      <c r="B7" s="306">
        <f>SUM(B8:B32)</f>
        <v>266456</v>
      </c>
      <c r="C7" s="37" t="s">
        <v>287</v>
      </c>
      <c r="D7" s="43">
        <f>+D8+D9</f>
        <v>52748</v>
      </c>
    </row>
    <row r="8" spans="1:4" ht="25.5" customHeight="1">
      <c r="A8" s="317" t="s">
        <v>256</v>
      </c>
      <c r="B8" s="224">
        <v>1933</v>
      </c>
      <c r="C8" s="42" t="s">
        <v>288</v>
      </c>
      <c r="D8" s="14">
        <v>50783</v>
      </c>
    </row>
    <row r="9" spans="1:4" ht="25.5" customHeight="1">
      <c r="A9" s="317" t="s">
        <v>257</v>
      </c>
      <c r="B9" s="224">
        <v>33831</v>
      </c>
      <c r="C9" s="37" t="s">
        <v>289</v>
      </c>
      <c r="D9" s="14">
        <v>1965</v>
      </c>
    </row>
    <row r="10" spans="1:4" ht="25.5" customHeight="1">
      <c r="A10" s="317" t="s">
        <v>248</v>
      </c>
      <c r="B10" s="318">
        <v>2136</v>
      </c>
      <c r="C10" s="37"/>
      <c r="D10" s="14"/>
    </row>
    <row r="11" spans="1:4" ht="25.5" customHeight="1">
      <c r="A11" s="317" t="s">
        <v>258</v>
      </c>
      <c r="B11" s="224">
        <v>15647</v>
      </c>
      <c r="C11" s="37"/>
      <c r="D11" s="14"/>
    </row>
    <row r="12" spans="1:4" ht="25.5" customHeight="1">
      <c r="A12" s="317" t="s">
        <v>259</v>
      </c>
      <c r="B12" s="224">
        <v>2118</v>
      </c>
      <c r="C12" s="37" t="s">
        <v>290</v>
      </c>
      <c r="D12" s="14">
        <f>SUM(D13:D30)</f>
        <v>72772.325062000004</v>
      </c>
    </row>
    <row r="13" spans="1:4" ht="25.5" customHeight="1">
      <c r="A13" s="317" t="s">
        <v>260</v>
      </c>
      <c r="B13" s="318">
        <v>25758</v>
      </c>
      <c r="C13" s="319" t="s">
        <v>127</v>
      </c>
      <c r="D13" s="14">
        <v>1474.920474</v>
      </c>
    </row>
    <row r="14" spans="1:4" ht="25.5" customHeight="1">
      <c r="A14" s="317" t="s">
        <v>261</v>
      </c>
      <c r="B14" s="224">
        <v>1750</v>
      </c>
      <c r="C14" s="319" t="s">
        <v>149</v>
      </c>
      <c r="D14" s="14">
        <v>67.983294000000001</v>
      </c>
    </row>
    <row r="15" spans="1:4" ht="25.5" customHeight="1">
      <c r="A15" s="317" t="s">
        <v>262</v>
      </c>
      <c r="B15" s="318">
        <v>11560</v>
      </c>
      <c r="C15" s="319" t="s">
        <v>161</v>
      </c>
      <c r="D15" s="14">
        <v>75</v>
      </c>
    </row>
    <row r="16" spans="1:4" ht="25.5" customHeight="1">
      <c r="A16" s="317" t="s">
        <v>263</v>
      </c>
      <c r="B16" s="224">
        <v>51243</v>
      </c>
      <c r="C16" s="319" t="s">
        <v>166</v>
      </c>
      <c r="D16" s="14">
        <v>929.34805399999993</v>
      </c>
    </row>
    <row r="17" spans="1:4" ht="25.5" customHeight="1">
      <c r="A17" s="317" t="s">
        <v>264</v>
      </c>
      <c r="B17" s="224">
        <v>1600</v>
      </c>
      <c r="C17" s="319" t="s">
        <v>172</v>
      </c>
      <c r="D17" s="14">
        <v>4884.4182630000014</v>
      </c>
    </row>
    <row r="18" spans="1:4" ht="25.5" customHeight="1">
      <c r="A18" s="317" t="s">
        <v>265</v>
      </c>
      <c r="B18" s="224">
        <v>14295</v>
      </c>
      <c r="C18" s="319" t="s">
        <v>188</v>
      </c>
      <c r="D18" s="14">
        <v>140.06980900000002</v>
      </c>
    </row>
    <row r="19" spans="1:4" ht="25.5" customHeight="1">
      <c r="A19" s="317" t="s">
        <v>266</v>
      </c>
      <c r="B19" s="224">
        <v>17178</v>
      </c>
      <c r="C19" s="319" t="s">
        <v>201</v>
      </c>
      <c r="D19" s="14">
        <v>3080.3053090000008</v>
      </c>
    </row>
    <row r="20" spans="1:4" ht="25.5" customHeight="1">
      <c r="A20" s="317" t="s">
        <v>267</v>
      </c>
      <c r="B20" s="224">
        <v>704</v>
      </c>
      <c r="C20" s="319" t="s">
        <v>212</v>
      </c>
      <c r="D20" s="14">
        <v>9799.395407</v>
      </c>
    </row>
    <row r="21" spans="1:4" ht="25.5" customHeight="1">
      <c r="A21" s="317" t="s">
        <v>268</v>
      </c>
      <c r="B21" s="318">
        <v>14721</v>
      </c>
      <c r="C21" s="319" t="s">
        <v>218</v>
      </c>
      <c r="D21" s="14">
        <v>37183.585690000007</v>
      </c>
    </row>
    <row r="22" spans="1:4" ht="25.5" customHeight="1">
      <c r="A22" s="317" t="s">
        <v>269</v>
      </c>
      <c r="B22" s="224">
        <v>13863</v>
      </c>
      <c r="C22" s="319" t="s">
        <v>224</v>
      </c>
      <c r="D22" s="14">
        <v>13315.630862000002</v>
      </c>
    </row>
    <row r="23" spans="1:4" ht="25.5" customHeight="1">
      <c r="A23" s="317" t="s">
        <v>270</v>
      </c>
      <c r="B23" s="224">
        <v>971</v>
      </c>
      <c r="C23" s="319" t="s">
        <v>271</v>
      </c>
      <c r="D23" s="14">
        <v>19.114447999999999</v>
      </c>
    </row>
    <row r="24" spans="1:4" ht="25.5" customHeight="1">
      <c r="A24" s="317" t="s">
        <v>272</v>
      </c>
      <c r="B24" s="318">
        <v>1402</v>
      </c>
      <c r="C24" s="319" t="s">
        <v>236</v>
      </c>
      <c r="D24" s="14">
        <v>100</v>
      </c>
    </row>
    <row r="25" spans="1:4" ht="25.5" customHeight="1">
      <c r="A25" s="317" t="s">
        <v>273</v>
      </c>
      <c r="B25" s="224">
        <v>11956</v>
      </c>
      <c r="C25" s="319" t="s">
        <v>237</v>
      </c>
      <c r="D25" s="14">
        <v>55.876399999999997</v>
      </c>
    </row>
    <row r="26" spans="1:4" ht="25.5" customHeight="1">
      <c r="A26" s="317" t="s">
        <v>274</v>
      </c>
      <c r="B26" s="224">
        <v>332</v>
      </c>
      <c r="C26" s="319" t="s">
        <v>240</v>
      </c>
      <c r="D26" s="14">
        <v>1503.8937519999999</v>
      </c>
    </row>
    <row r="27" spans="1:4" ht="25.5" customHeight="1">
      <c r="A27" s="320" t="s">
        <v>275</v>
      </c>
      <c r="B27" s="224">
        <v>28790</v>
      </c>
      <c r="C27" s="321" t="s">
        <v>242</v>
      </c>
      <c r="D27" s="14">
        <v>142.7833</v>
      </c>
    </row>
    <row r="28" spans="1:4" ht="25.5" customHeight="1">
      <c r="A28" s="320" t="s">
        <v>276</v>
      </c>
      <c r="B28" s="224">
        <v>369</v>
      </c>
      <c r="C28" s="321" t="s">
        <v>247</v>
      </c>
      <c r="D28" s="14">
        <v>0</v>
      </c>
    </row>
    <row r="29" spans="1:4" ht="25.5" customHeight="1">
      <c r="A29" s="320" t="s">
        <v>277</v>
      </c>
      <c r="B29" s="224">
        <v>2397</v>
      </c>
      <c r="C29" s="35"/>
      <c r="D29" s="36"/>
    </row>
    <row r="30" spans="1:4" ht="25.5" customHeight="1">
      <c r="A30" s="320" t="s">
        <v>278</v>
      </c>
      <c r="B30" s="224">
        <v>3797</v>
      </c>
      <c r="C30" s="35"/>
      <c r="D30" s="36"/>
    </row>
    <row r="31" spans="1:4" ht="25.5" customHeight="1">
      <c r="A31" s="320" t="s">
        <v>279</v>
      </c>
      <c r="B31" s="224">
        <v>8105</v>
      </c>
      <c r="C31" s="35"/>
      <c r="D31" s="36"/>
    </row>
    <row r="32" spans="1:4" ht="25.5" customHeight="1">
      <c r="A32" s="322"/>
      <c r="B32" s="323"/>
      <c r="C32" s="35"/>
      <c r="D32" s="36"/>
    </row>
    <row r="33" spans="1:4" ht="25.5" customHeight="1">
      <c r="A33" s="37" t="s">
        <v>291</v>
      </c>
      <c r="B33" s="306">
        <v>120140</v>
      </c>
      <c r="C33" s="35"/>
      <c r="D33" s="36"/>
    </row>
    <row r="34" spans="1:4" ht="25.5" customHeight="1">
      <c r="A34" s="322" t="s">
        <v>127</v>
      </c>
      <c r="B34" s="224">
        <v>30</v>
      </c>
      <c r="C34" s="35"/>
      <c r="D34" s="36"/>
    </row>
    <row r="35" spans="1:4" ht="25.5" customHeight="1">
      <c r="A35" s="322" t="s">
        <v>154</v>
      </c>
      <c r="B35" s="324">
        <v>4624</v>
      </c>
      <c r="C35" s="37"/>
      <c r="D35" s="14"/>
    </row>
    <row r="36" spans="1:4" ht="25.5" customHeight="1">
      <c r="A36" s="322" t="s">
        <v>166</v>
      </c>
      <c r="B36" s="224">
        <v>553.19000000000005</v>
      </c>
      <c r="C36" s="37"/>
      <c r="D36" s="14"/>
    </row>
    <row r="37" spans="1:4" ht="25.5" customHeight="1">
      <c r="A37" s="322" t="s">
        <v>172</v>
      </c>
      <c r="B37" s="224">
        <v>275</v>
      </c>
      <c r="C37" s="37"/>
      <c r="D37" s="14"/>
    </row>
    <row r="38" spans="1:4" ht="25.5" customHeight="1">
      <c r="A38" s="322" t="s">
        <v>188</v>
      </c>
      <c r="B38" s="224">
        <v>207</v>
      </c>
      <c r="C38" s="37"/>
      <c r="D38" s="14"/>
    </row>
    <row r="39" spans="1:4" ht="25.5" customHeight="1">
      <c r="A39" s="322" t="s">
        <v>201</v>
      </c>
      <c r="B39" s="224">
        <v>8070.57</v>
      </c>
      <c r="C39" s="37"/>
      <c r="D39" s="14"/>
    </row>
    <row r="40" spans="1:4" ht="25.5" customHeight="1">
      <c r="A40" s="322" t="s">
        <v>212</v>
      </c>
      <c r="B40" s="324">
        <v>9</v>
      </c>
      <c r="C40" s="37"/>
      <c r="D40" s="14"/>
    </row>
    <row r="41" spans="1:4" ht="25.5" customHeight="1">
      <c r="A41" s="322" t="s">
        <v>218</v>
      </c>
      <c r="B41" s="224">
        <v>38182.29</v>
      </c>
      <c r="C41" s="37"/>
      <c r="D41" s="14"/>
    </row>
    <row r="42" spans="1:4" ht="25.5" customHeight="1">
      <c r="A42" s="322" t="s">
        <v>224</v>
      </c>
      <c r="B42" s="224">
        <v>54930.86</v>
      </c>
      <c r="C42" s="37"/>
      <c r="D42" s="14"/>
    </row>
    <row r="43" spans="1:4" ht="25.5" customHeight="1">
      <c r="A43" s="322" t="s">
        <v>271</v>
      </c>
      <c r="B43" s="224">
        <v>1010</v>
      </c>
      <c r="C43" s="37"/>
      <c r="D43" s="14"/>
    </row>
    <row r="44" spans="1:4" ht="25.5" customHeight="1">
      <c r="A44" s="322" t="s">
        <v>232</v>
      </c>
      <c r="B44" s="224">
        <v>669</v>
      </c>
      <c r="C44" s="37"/>
      <c r="D44" s="14"/>
    </row>
    <row r="45" spans="1:4" ht="25.5" customHeight="1">
      <c r="A45" s="322" t="s">
        <v>236</v>
      </c>
      <c r="B45" s="224">
        <v>46</v>
      </c>
      <c r="C45" s="37"/>
      <c r="D45" s="14"/>
    </row>
    <row r="46" spans="1:4" ht="25.5" customHeight="1">
      <c r="A46" s="322" t="s">
        <v>237</v>
      </c>
      <c r="B46" s="224">
        <v>609</v>
      </c>
      <c r="C46" s="37"/>
      <c r="D46" s="14"/>
    </row>
    <row r="47" spans="1:4" ht="25.5" customHeight="1">
      <c r="A47" s="322" t="s">
        <v>240</v>
      </c>
      <c r="B47" s="224">
        <v>10177</v>
      </c>
      <c r="C47" s="37"/>
      <c r="D47" s="14"/>
    </row>
    <row r="48" spans="1:4" ht="25.5" customHeight="1">
      <c r="A48" s="322" t="s">
        <v>242</v>
      </c>
      <c r="B48" s="224">
        <v>747</v>
      </c>
      <c r="C48" s="37"/>
      <c r="D48" s="14"/>
    </row>
    <row r="49" spans="1:4" ht="25.5" customHeight="1">
      <c r="A49" s="35"/>
      <c r="B49" s="36"/>
      <c r="C49" s="37"/>
      <c r="D49" s="14"/>
    </row>
    <row r="50" spans="1:4" ht="25.5" customHeight="1">
      <c r="A50" s="315" t="s">
        <v>292</v>
      </c>
      <c r="B50" s="306">
        <v>2943</v>
      </c>
      <c r="C50" s="315" t="s">
        <v>293</v>
      </c>
      <c r="D50" s="304">
        <v>30984</v>
      </c>
    </row>
    <row r="51" spans="1:4" ht="25.5" customHeight="1">
      <c r="A51" s="315" t="s">
        <v>294</v>
      </c>
      <c r="B51" s="306">
        <v>1036</v>
      </c>
      <c r="C51" s="315" t="s">
        <v>295</v>
      </c>
      <c r="D51" s="304">
        <v>3200</v>
      </c>
    </row>
    <row r="52" spans="1:4" ht="25.5" customHeight="1">
      <c r="A52" s="315" t="s">
        <v>296</v>
      </c>
      <c r="B52" s="306">
        <v>107895</v>
      </c>
      <c r="C52" s="315" t="s">
        <v>297</v>
      </c>
      <c r="D52" s="304">
        <v>3200</v>
      </c>
    </row>
    <row r="53" spans="1:4" ht="25.5" customHeight="1">
      <c r="A53" s="315" t="s">
        <v>298</v>
      </c>
      <c r="B53" s="306">
        <v>18200</v>
      </c>
      <c r="C53" s="315" t="s">
        <v>299</v>
      </c>
      <c r="D53" s="304"/>
    </row>
    <row r="54" spans="1:4" ht="25.5" customHeight="1">
      <c r="A54" s="315" t="s">
        <v>300</v>
      </c>
      <c r="B54" s="306">
        <v>15000</v>
      </c>
      <c r="C54" s="315" t="s">
        <v>120</v>
      </c>
      <c r="D54" s="304">
        <v>479</v>
      </c>
    </row>
    <row r="55" spans="1:4" ht="25.5" customHeight="1">
      <c r="A55" s="315" t="s">
        <v>301</v>
      </c>
      <c r="B55" s="306">
        <v>3200</v>
      </c>
      <c r="C55" s="315" t="s">
        <v>302</v>
      </c>
      <c r="D55" s="304">
        <v>57</v>
      </c>
    </row>
    <row r="56" spans="1:4" ht="25.5" customHeight="1">
      <c r="A56" s="37" t="s">
        <v>303</v>
      </c>
      <c r="B56" s="306"/>
      <c r="C56" s="37"/>
      <c r="D56" s="14"/>
    </row>
    <row r="57" spans="1:4" ht="25.5" customHeight="1">
      <c r="A57" s="315" t="s">
        <v>304</v>
      </c>
      <c r="B57" s="306">
        <v>485</v>
      </c>
      <c r="C57" s="37"/>
      <c r="D57" s="14"/>
    </row>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2">
    <mergeCell ref="A1:D1"/>
    <mergeCell ref="A2:D2"/>
  </mergeCells>
  <phoneticPr fontId="4" type="noConversion"/>
  <printOptions horizontalCentered="1" verticalCentered="1"/>
  <pageMargins left="0.78740157480314965" right="0.78740157480314965" top="0.59055118110236227" bottom="0.59055118110236227" header="0.31496062992125984" footer="0.23622047244094491"/>
  <pageSetup paperSize="9" scale="85" orientation="portrait"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39"/>
  <sheetViews>
    <sheetView zoomScaleNormal="100" workbookViewId="0">
      <selection activeCell="D4" sqref="D4:H4"/>
    </sheetView>
  </sheetViews>
  <sheetFormatPr defaultRowHeight="13.5"/>
  <cols>
    <col min="1" max="1" width="28.875" style="47" customWidth="1"/>
    <col min="2" max="2" width="15.5" style="47" customWidth="1"/>
    <col min="3" max="3" width="16.875" style="47" customWidth="1"/>
    <col min="4" max="4" width="13.625" style="47" customWidth="1"/>
    <col min="5" max="5" width="14" style="47" customWidth="1"/>
    <col min="6" max="6" width="15.375" style="47" customWidth="1"/>
    <col min="7" max="7" width="21.375" style="47" customWidth="1"/>
    <col min="8" max="8" width="15.125" style="47" customWidth="1"/>
    <col min="9" max="11" width="9" style="47"/>
    <col min="12" max="12" width="9.5" style="47" bestFit="1" customWidth="1"/>
    <col min="13" max="13" width="12.5" style="47" customWidth="1"/>
    <col min="14" max="244" width="9" style="47"/>
    <col min="245" max="245" width="28.875" style="47" customWidth="1"/>
    <col min="246" max="248" width="15.5" style="47" customWidth="1"/>
    <col min="249" max="249" width="20.25" style="47" customWidth="1"/>
    <col min="250" max="252" width="15.5" style="47" customWidth="1"/>
    <col min="253" max="257" width="9" style="47"/>
    <col min="258" max="258" width="28.875" style="47" customWidth="1"/>
    <col min="259" max="259" width="13.625" style="47" customWidth="1"/>
    <col min="260" max="260" width="14" style="47" customWidth="1"/>
    <col min="261" max="261" width="15.375" style="47" customWidth="1"/>
    <col min="262" max="262" width="21.375" style="47" customWidth="1"/>
    <col min="263" max="263" width="15.125" style="47" customWidth="1"/>
    <col min="264" max="264" width="17.625" style="47" customWidth="1"/>
    <col min="265" max="267" width="9" style="47"/>
    <col min="268" max="268" width="9.5" style="47" bestFit="1" customWidth="1"/>
    <col min="269" max="269" width="12.5" style="47" customWidth="1"/>
    <col min="270" max="500" width="9" style="47"/>
    <col min="501" max="501" width="28.875" style="47" customWidth="1"/>
    <col min="502" max="504" width="15.5" style="47" customWidth="1"/>
    <col min="505" max="505" width="20.25" style="47" customWidth="1"/>
    <col min="506" max="508" width="15.5" style="47" customWidth="1"/>
    <col min="509" max="513" width="9" style="47"/>
    <col min="514" max="514" width="28.875" style="47" customWidth="1"/>
    <col min="515" max="515" width="13.625" style="47" customWidth="1"/>
    <col min="516" max="516" width="14" style="47" customWidth="1"/>
    <col min="517" max="517" width="15.375" style="47" customWidth="1"/>
    <col min="518" max="518" width="21.375" style="47" customWidth="1"/>
    <col min="519" max="519" width="15.125" style="47" customWidth="1"/>
    <col min="520" max="520" width="17.625" style="47" customWidth="1"/>
    <col min="521" max="523" width="9" style="47"/>
    <col min="524" max="524" width="9.5" style="47" bestFit="1" customWidth="1"/>
    <col min="525" max="525" width="12.5" style="47" customWidth="1"/>
    <col min="526" max="756" width="9" style="47"/>
    <col min="757" max="757" width="28.875" style="47" customWidth="1"/>
    <col min="758" max="760" width="15.5" style="47" customWidth="1"/>
    <col min="761" max="761" width="20.25" style="47" customWidth="1"/>
    <col min="762" max="764" width="15.5" style="47" customWidth="1"/>
    <col min="765" max="769" width="9" style="47"/>
    <col min="770" max="770" width="28.875" style="47" customWidth="1"/>
    <col min="771" max="771" width="13.625" style="47" customWidth="1"/>
    <col min="772" max="772" width="14" style="47" customWidth="1"/>
    <col min="773" max="773" width="15.375" style="47" customWidth="1"/>
    <col min="774" max="774" width="21.375" style="47" customWidth="1"/>
    <col min="775" max="775" width="15.125" style="47" customWidth="1"/>
    <col min="776" max="776" width="17.625" style="47" customWidth="1"/>
    <col min="777" max="779" width="9" style="47"/>
    <col min="780" max="780" width="9.5" style="47" bestFit="1" customWidth="1"/>
    <col min="781" max="781" width="12.5" style="47" customWidth="1"/>
    <col min="782" max="1012" width="9" style="47"/>
    <col min="1013" max="1013" width="28.875" style="47" customWidth="1"/>
    <col min="1014" max="1016" width="15.5" style="47" customWidth="1"/>
    <col min="1017" max="1017" width="20.25" style="47" customWidth="1"/>
    <col min="1018" max="1020" width="15.5" style="47" customWidth="1"/>
    <col min="1021" max="1025" width="9" style="47"/>
    <col min="1026" max="1026" width="28.875" style="47" customWidth="1"/>
    <col min="1027" max="1027" width="13.625" style="47" customWidth="1"/>
    <col min="1028" max="1028" width="14" style="47" customWidth="1"/>
    <col min="1029" max="1029" width="15.375" style="47" customWidth="1"/>
    <col min="1030" max="1030" width="21.375" style="47" customWidth="1"/>
    <col min="1031" max="1031" width="15.125" style="47" customWidth="1"/>
    <col min="1032" max="1032" width="17.625" style="47" customWidth="1"/>
    <col min="1033" max="1035" width="9" style="47"/>
    <col min="1036" max="1036" width="9.5" style="47" bestFit="1" customWidth="1"/>
    <col min="1037" max="1037" width="12.5" style="47" customWidth="1"/>
    <col min="1038" max="1268" width="9" style="47"/>
    <col min="1269" max="1269" width="28.875" style="47" customWidth="1"/>
    <col min="1270" max="1272" width="15.5" style="47" customWidth="1"/>
    <col min="1273" max="1273" width="20.25" style="47" customWidth="1"/>
    <col min="1274" max="1276" width="15.5" style="47" customWidth="1"/>
    <col min="1277" max="1281" width="9" style="47"/>
    <col min="1282" max="1282" width="28.875" style="47" customWidth="1"/>
    <col min="1283" max="1283" width="13.625" style="47" customWidth="1"/>
    <col min="1284" max="1284" width="14" style="47" customWidth="1"/>
    <col min="1285" max="1285" width="15.375" style="47" customWidth="1"/>
    <col min="1286" max="1286" width="21.375" style="47" customWidth="1"/>
    <col min="1287" max="1287" width="15.125" style="47" customWidth="1"/>
    <col min="1288" max="1288" width="17.625" style="47" customWidth="1"/>
    <col min="1289" max="1291" width="9" style="47"/>
    <col min="1292" max="1292" width="9.5" style="47" bestFit="1" customWidth="1"/>
    <col min="1293" max="1293" width="12.5" style="47" customWidth="1"/>
    <col min="1294" max="1524" width="9" style="47"/>
    <col min="1525" max="1525" width="28.875" style="47" customWidth="1"/>
    <col min="1526" max="1528" width="15.5" style="47" customWidth="1"/>
    <col min="1529" max="1529" width="20.25" style="47" customWidth="1"/>
    <col min="1530" max="1532" width="15.5" style="47" customWidth="1"/>
    <col min="1533" max="1537" width="9" style="47"/>
    <col min="1538" max="1538" width="28.875" style="47" customWidth="1"/>
    <col min="1539" max="1539" width="13.625" style="47" customWidth="1"/>
    <col min="1540" max="1540" width="14" style="47" customWidth="1"/>
    <col min="1541" max="1541" width="15.375" style="47" customWidth="1"/>
    <col min="1542" max="1542" width="21.375" style="47" customWidth="1"/>
    <col min="1543" max="1543" width="15.125" style="47" customWidth="1"/>
    <col min="1544" max="1544" width="17.625" style="47" customWidth="1"/>
    <col min="1545" max="1547" width="9" style="47"/>
    <col min="1548" max="1548" width="9.5" style="47" bestFit="1" customWidth="1"/>
    <col min="1549" max="1549" width="12.5" style="47" customWidth="1"/>
    <col min="1550" max="1780" width="9" style="47"/>
    <col min="1781" max="1781" width="28.875" style="47" customWidth="1"/>
    <col min="1782" max="1784" width="15.5" style="47" customWidth="1"/>
    <col min="1785" max="1785" width="20.25" style="47" customWidth="1"/>
    <col min="1786" max="1788" width="15.5" style="47" customWidth="1"/>
    <col min="1789" max="1793" width="9" style="47"/>
    <col min="1794" max="1794" width="28.875" style="47" customWidth="1"/>
    <col min="1795" max="1795" width="13.625" style="47" customWidth="1"/>
    <col min="1796" max="1796" width="14" style="47" customWidth="1"/>
    <col min="1797" max="1797" width="15.375" style="47" customWidth="1"/>
    <col min="1798" max="1798" width="21.375" style="47" customWidth="1"/>
    <col min="1799" max="1799" width="15.125" style="47" customWidth="1"/>
    <col min="1800" max="1800" width="17.625" style="47" customWidth="1"/>
    <col min="1801" max="1803" width="9" style="47"/>
    <col min="1804" max="1804" width="9.5" style="47" bestFit="1" customWidth="1"/>
    <col min="1805" max="1805" width="12.5" style="47" customWidth="1"/>
    <col min="1806" max="2036" width="9" style="47"/>
    <col min="2037" max="2037" width="28.875" style="47" customWidth="1"/>
    <col min="2038" max="2040" width="15.5" style="47" customWidth="1"/>
    <col min="2041" max="2041" width="20.25" style="47" customWidth="1"/>
    <col min="2042" max="2044" width="15.5" style="47" customWidth="1"/>
    <col min="2045" max="2049" width="9" style="47"/>
    <col min="2050" max="2050" width="28.875" style="47" customWidth="1"/>
    <col min="2051" max="2051" width="13.625" style="47" customWidth="1"/>
    <col min="2052" max="2052" width="14" style="47" customWidth="1"/>
    <col min="2053" max="2053" width="15.375" style="47" customWidth="1"/>
    <col min="2054" max="2054" width="21.375" style="47" customWidth="1"/>
    <col min="2055" max="2055" width="15.125" style="47" customWidth="1"/>
    <col min="2056" max="2056" width="17.625" style="47" customWidth="1"/>
    <col min="2057" max="2059" width="9" style="47"/>
    <col min="2060" max="2060" width="9.5" style="47" bestFit="1" customWidth="1"/>
    <col min="2061" max="2061" width="12.5" style="47" customWidth="1"/>
    <col min="2062" max="2292" width="9" style="47"/>
    <col min="2293" max="2293" width="28.875" style="47" customWidth="1"/>
    <col min="2294" max="2296" width="15.5" style="47" customWidth="1"/>
    <col min="2297" max="2297" width="20.25" style="47" customWidth="1"/>
    <col min="2298" max="2300" width="15.5" style="47" customWidth="1"/>
    <col min="2301" max="2305" width="9" style="47"/>
    <col min="2306" max="2306" width="28.875" style="47" customWidth="1"/>
    <col min="2307" max="2307" width="13.625" style="47" customWidth="1"/>
    <col min="2308" max="2308" width="14" style="47" customWidth="1"/>
    <col min="2309" max="2309" width="15.375" style="47" customWidth="1"/>
    <col min="2310" max="2310" width="21.375" style="47" customWidth="1"/>
    <col min="2311" max="2311" width="15.125" style="47" customWidth="1"/>
    <col min="2312" max="2312" width="17.625" style="47" customWidth="1"/>
    <col min="2313" max="2315" width="9" style="47"/>
    <col min="2316" max="2316" width="9.5" style="47" bestFit="1" customWidth="1"/>
    <col min="2317" max="2317" width="12.5" style="47" customWidth="1"/>
    <col min="2318" max="2548" width="9" style="47"/>
    <col min="2549" max="2549" width="28.875" style="47" customWidth="1"/>
    <col min="2550" max="2552" width="15.5" style="47" customWidth="1"/>
    <col min="2553" max="2553" width="20.25" style="47" customWidth="1"/>
    <col min="2554" max="2556" width="15.5" style="47" customWidth="1"/>
    <col min="2557" max="2561" width="9" style="47"/>
    <col min="2562" max="2562" width="28.875" style="47" customWidth="1"/>
    <col min="2563" max="2563" width="13.625" style="47" customWidth="1"/>
    <col min="2564" max="2564" width="14" style="47" customWidth="1"/>
    <col min="2565" max="2565" width="15.375" style="47" customWidth="1"/>
    <col min="2566" max="2566" width="21.375" style="47" customWidth="1"/>
    <col min="2567" max="2567" width="15.125" style="47" customWidth="1"/>
    <col min="2568" max="2568" width="17.625" style="47" customWidth="1"/>
    <col min="2569" max="2571" width="9" style="47"/>
    <col min="2572" max="2572" width="9.5" style="47" bestFit="1" customWidth="1"/>
    <col min="2573" max="2573" width="12.5" style="47" customWidth="1"/>
    <col min="2574" max="2804" width="9" style="47"/>
    <col min="2805" max="2805" width="28.875" style="47" customWidth="1"/>
    <col min="2806" max="2808" width="15.5" style="47" customWidth="1"/>
    <col min="2809" max="2809" width="20.25" style="47" customWidth="1"/>
    <col min="2810" max="2812" width="15.5" style="47" customWidth="1"/>
    <col min="2813" max="2817" width="9" style="47"/>
    <col min="2818" max="2818" width="28.875" style="47" customWidth="1"/>
    <col min="2819" max="2819" width="13.625" style="47" customWidth="1"/>
    <col min="2820" max="2820" width="14" style="47" customWidth="1"/>
    <col min="2821" max="2821" width="15.375" style="47" customWidth="1"/>
    <col min="2822" max="2822" width="21.375" style="47" customWidth="1"/>
    <col min="2823" max="2823" width="15.125" style="47" customWidth="1"/>
    <col min="2824" max="2824" width="17.625" style="47" customWidth="1"/>
    <col min="2825" max="2827" width="9" style="47"/>
    <col min="2828" max="2828" width="9.5" style="47" bestFit="1" customWidth="1"/>
    <col min="2829" max="2829" width="12.5" style="47" customWidth="1"/>
    <col min="2830" max="3060" width="9" style="47"/>
    <col min="3061" max="3061" width="28.875" style="47" customWidth="1"/>
    <col min="3062" max="3064" width="15.5" style="47" customWidth="1"/>
    <col min="3065" max="3065" width="20.25" style="47" customWidth="1"/>
    <col min="3066" max="3068" width="15.5" style="47" customWidth="1"/>
    <col min="3069" max="3073" width="9" style="47"/>
    <col min="3074" max="3074" width="28.875" style="47" customWidth="1"/>
    <col min="3075" max="3075" width="13.625" style="47" customWidth="1"/>
    <col min="3076" max="3076" width="14" style="47" customWidth="1"/>
    <col min="3077" max="3077" width="15.375" style="47" customWidth="1"/>
    <col min="3078" max="3078" width="21.375" style="47" customWidth="1"/>
    <col min="3079" max="3079" width="15.125" style="47" customWidth="1"/>
    <col min="3080" max="3080" width="17.625" style="47" customWidth="1"/>
    <col min="3081" max="3083" width="9" style="47"/>
    <col min="3084" max="3084" width="9.5" style="47" bestFit="1" customWidth="1"/>
    <col min="3085" max="3085" width="12.5" style="47" customWidth="1"/>
    <col min="3086" max="3316" width="9" style="47"/>
    <col min="3317" max="3317" width="28.875" style="47" customWidth="1"/>
    <col min="3318" max="3320" width="15.5" style="47" customWidth="1"/>
    <col min="3321" max="3321" width="20.25" style="47" customWidth="1"/>
    <col min="3322" max="3324" width="15.5" style="47" customWidth="1"/>
    <col min="3325" max="3329" width="9" style="47"/>
    <col min="3330" max="3330" width="28.875" style="47" customWidth="1"/>
    <col min="3331" max="3331" width="13.625" style="47" customWidth="1"/>
    <col min="3332" max="3332" width="14" style="47" customWidth="1"/>
    <col min="3333" max="3333" width="15.375" style="47" customWidth="1"/>
    <col min="3334" max="3334" width="21.375" style="47" customWidth="1"/>
    <col min="3335" max="3335" width="15.125" style="47" customWidth="1"/>
    <col min="3336" max="3336" width="17.625" style="47" customWidth="1"/>
    <col min="3337" max="3339" width="9" style="47"/>
    <col min="3340" max="3340" width="9.5" style="47" bestFit="1" customWidth="1"/>
    <col min="3341" max="3341" width="12.5" style="47" customWidth="1"/>
    <col min="3342" max="3572" width="9" style="47"/>
    <col min="3573" max="3573" width="28.875" style="47" customWidth="1"/>
    <col min="3574" max="3576" width="15.5" style="47" customWidth="1"/>
    <col min="3577" max="3577" width="20.25" style="47" customWidth="1"/>
    <col min="3578" max="3580" width="15.5" style="47" customWidth="1"/>
    <col min="3581" max="3585" width="9" style="47"/>
    <col min="3586" max="3586" width="28.875" style="47" customWidth="1"/>
    <col min="3587" max="3587" width="13.625" style="47" customWidth="1"/>
    <col min="3588" max="3588" width="14" style="47" customWidth="1"/>
    <col min="3589" max="3589" width="15.375" style="47" customWidth="1"/>
    <col min="3590" max="3590" width="21.375" style="47" customWidth="1"/>
    <col min="3591" max="3591" width="15.125" style="47" customWidth="1"/>
    <col min="3592" max="3592" width="17.625" style="47" customWidth="1"/>
    <col min="3593" max="3595" width="9" style="47"/>
    <col min="3596" max="3596" width="9.5" style="47" bestFit="1" customWidth="1"/>
    <col min="3597" max="3597" width="12.5" style="47" customWidth="1"/>
    <col min="3598" max="3828" width="9" style="47"/>
    <col min="3829" max="3829" width="28.875" style="47" customWidth="1"/>
    <col min="3830" max="3832" width="15.5" style="47" customWidth="1"/>
    <col min="3833" max="3833" width="20.25" style="47" customWidth="1"/>
    <col min="3834" max="3836" width="15.5" style="47" customWidth="1"/>
    <col min="3837" max="3841" width="9" style="47"/>
    <col min="3842" max="3842" width="28.875" style="47" customWidth="1"/>
    <col min="3843" max="3843" width="13.625" style="47" customWidth="1"/>
    <col min="3844" max="3844" width="14" style="47" customWidth="1"/>
    <col min="3845" max="3845" width="15.375" style="47" customWidth="1"/>
    <col min="3846" max="3846" width="21.375" style="47" customWidth="1"/>
    <col min="3847" max="3847" width="15.125" style="47" customWidth="1"/>
    <col min="3848" max="3848" width="17.625" style="47" customWidth="1"/>
    <col min="3849" max="3851" width="9" style="47"/>
    <col min="3852" max="3852" width="9.5" style="47" bestFit="1" customWidth="1"/>
    <col min="3853" max="3853" width="12.5" style="47" customWidth="1"/>
    <col min="3854" max="4084" width="9" style="47"/>
    <col min="4085" max="4085" width="28.875" style="47" customWidth="1"/>
    <col min="4086" max="4088" width="15.5" style="47" customWidth="1"/>
    <col min="4089" max="4089" width="20.25" style="47" customWidth="1"/>
    <col min="4090" max="4092" width="15.5" style="47" customWidth="1"/>
    <col min="4093" max="4097" width="9" style="47"/>
    <col min="4098" max="4098" width="28.875" style="47" customWidth="1"/>
    <col min="4099" max="4099" width="13.625" style="47" customWidth="1"/>
    <col min="4100" max="4100" width="14" style="47" customWidth="1"/>
    <col min="4101" max="4101" width="15.375" style="47" customWidth="1"/>
    <col min="4102" max="4102" width="21.375" style="47" customWidth="1"/>
    <col min="4103" max="4103" width="15.125" style="47" customWidth="1"/>
    <col min="4104" max="4104" width="17.625" style="47" customWidth="1"/>
    <col min="4105" max="4107" width="9" style="47"/>
    <col min="4108" max="4108" width="9.5" style="47" bestFit="1" customWidth="1"/>
    <col min="4109" max="4109" width="12.5" style="47" customWidth="1"/>
    <col min="4110" max="4340" width="9" style="47"/>
    <col min="4341" max="4341" width="28.875" style="47" customWidth="1"/>
    <col min="4342" max="4344" width="15.5" style="47" customWidth="1"/>
    <col min="4345" max="4345" width="20.25" style="47" customWidth="1"/>
    <col min="4346" max="4348" width="15.5" style="47" customWidth="1"/>
    <col min="4349" max="4353" width="9" style="47"/>
    <col min="4354" max="4354" width="28.875" style="47" customWidth="1"/>
    <col min="4355" max="4355" width="13.625" style="47" customWidth="1"/>
    <col min="4356" max="4356" width="14" style="47" customWidth="1"/>
    <col min="4357" max="4357" width="15.375" style="47" customWidth="1"/>
    <col min="4358" max="4358" width="21.375" style="47" customWidth="1"/>
    <col min="4359" max="4359" width="15.125" style="47" customWidth="1"/>
    <col min="4360" max="4360" width="17.625" style="47" customWidth="1"/>
    <col min="4361" max="4363" width="9" style="47"/>
    <col min="4364" max="4364" width="9.5" style="47" bestFit="1" customWidth="1"/>
    <col min="4365" max="4365" width="12.5" style="47" customWidth="1"/>
    <col min="4366" max="4596" width="9" style="47"/>
    <col min="4597" max="4597" width="28.875" style="47" customWidth="1"/>
    <col min="4598" max="4600" width="15.5" style="47" customWidth="1"/>
    <col min="4601" max="4601" width="20.25" style="47" customWidth="1"/>
    <col min="4602" max="4604" width="15.5" style="47" customWidth="1"/>
    <col min="4605" max="4609" width="9" style="47"/>
    <col min="4610" max="4610" width="28.875" style="47" customWidth="1"/>
    <col min="4611" max="4611" width="13.625" style="47" customWidth="1"/>
    <col min="4612" max="4612" width="14" style="47" customWidth="1"/>
    <col min="4613" max="4613" width="15.375" style="47" customWidth="1"/>
    <col min="4614" max="4614" width="21.375" style="47" customWidth="1"/>
    <col min="4615" max="4615" width="15.125" style="47" customWidth="1"/>
    <col min="4616" max="4616" width="17.625" style="47" customWidth="1"/>
    <col min="4617" max="4619" width="9" style="47"/>
    <col min="4620" max="4620" width="9.5" style="47" bestFit="1" customWidth="1"/>
    <col min="4621" max="4621" width="12.5" style="47" customWidth="1"/>
    <col min="4622" max="4852" width="9" style="47"/>
    <col min="4853" max="4853" width="28.875" style="47" customWidth="1"/>
    <col min="4854" max="4856" width="15.5" style="47" customWidth="1"/>
    <col min="4857" max="4857" width="20.25" style="47" customWidth="1"/>
    <col min="4858" max="4860" width="15.5" style="47" customWidth="1"/>
    <col min="4861" max="4865" width="9" style="47"/>
    <col min="4866" max="4866" width="28.875" style="47" customWidth="1"/>
    <col min="4867" max="4867" width="13.625" style="47" customWidth="1"/>
    <col min="4868" max="4868" width="14" style="47" customWidth="1"/>
    <col min="4869" max="4869" width="15.375" style="47" customWidth="1"/>
    <col min="4870" max="4870" width="21.375" style="47" customWidth="1"/>
    <col min="4871" max="4871" width="15.125" style="47" customWidth="1"/>
    <col min="4872" max="4872" width="17.625" style="47" customWidth="1"/>
    <col min="4873" max="4875" width="9" style="47"/>
    <col min="4876" max="4876" width="9.5" style="47" bestFit="1" customWidth="1"/>
    <col min="4877" max="4877" width="12.5" style="47" customWidth="1"/>
    <col min="4878" max="5108" width="9" style="47"/>
    <col min="5109" max="5109" width="28.875" style="47" customWidth="1"/>
    <col min="5110" max="5112" width="15.5" style="47" customWidth="1"/>
    <col min="5113" max="5113" width="20.25" style="47" customWidth="1"/>
    <col min="5114" max="5116" width="15.5" style="47" customWidth="1"/>
    <col min="5117" max="5121" width="9" style="47"/>
    <col min="5122" max="5122" width="28.875" style="47" customWidth="1"/>
    <col min="5123" max="5123" width="13.625" style="47" customWidth="1"/>
    <col min="5124" max="5124" width="14" style="47" customWidth="1"/>
    <col min="5125" max="5125" width="15.375" style="47" customWidth="1"/>
    <col min="5126" max="5126" width="21.375" style="47" customWidth="1"/>
    <col min="5127" max="5127" width="15.125" style="47" customWidth="1"/>
    <col min="5128" max="5128" width="17.625" style="47" customWidth="1"/>
    <col min="5129" max="5131" width="9" style="47"/>
    <col min="5132" max="5132" width="9.5" style="47" bestFit="1" customWidth="1"/>
    <col min="5133" max="5133" width="12.5" style="47" customWidth="1"/>
    <col min="5134" max="5364" width="9" style="47"/>
    <col min="5365" max="5365" width="28.875" style="47" customWidth="1"/>
    <col min="5366" max="5368" width="15.5" style="47" customWidth="1"/>
    <col min="5369" max="5369" width="20.25" style="47" customWidth="1"/>
    <col min="5370" max="5372" width="15.5" style="47" customWidth="1"/>
    <col min="5373" max="5377" width="9" style="47"/>
    <col min="5378" max="5378" width="28.875" style="47" customWidth="1"/>
    <col min="5379" max="5379" width="13.625" style="47" customWidth="1"/>
    <col min="5380" max="5380" width="14" style="47" customWidth="1"/>
    <col min="5381" max="5381" width="15.375" style="47" customWidth="1"/>
    <col min="5382" max="5382" width="21.375" style="47" customWidth="1"/>
    <col min="5383" max="5383" width="15.125" style="47" customWidth="1"/>
    <col min="5384" max="5384" width="17.625" style="47" customWidth="1"/>
    <col min="5385" max="5387" width="9" style="47"/>
    <col min="5388" max="5388" width="9.5" style="47" bestFit="1" customWidth="1"/>
    <col min="5389" max="5389" width="12.5" style="47" customWidth="1"/>
    <col min="5390" max="5620" width="9" style="47"/>
    <col min="5621" max="5621" width="28.875" style="47" customWidth="1"/>
    <col min="5622" max="5624" width="15.5" style="47" customWidth="1"/>
    <col min="5625" max="5625" width="20.25" style="47" customWidth="1"/>
    <col min="5626" max="5628" width="15.5" style="47" customWidth="1"/>
    <col min="5629" max="5633" width="9" style="47"/>
    <col min="5634" max="5634" width="28.875" style="47" customWidth="1"/>
    <col min="5635" max="5635" width="13.625" style="47" customWidth="1"/>
    <col min="5636" max="5636" width="14" style="47" customWidth="1"/>
    <col min="5637" max="5637" width="15.375" style="47" customWidth="1"/>
    <col min="5638" max="5638" width="21.375" style="47" customWidth="1"/>
    <col min="5639" max="5639" width="15.125" style="47" customWidth="1"/>
    <col min="5640" max="5640" width="17.625" style="47" customWidth="1"/>
    <col min="5641" max="5643" width="9" style="47"/>
    <col min="5644" max="5644" width="9.5" style="47" bestFit="1" customWidth="1"/>
    <col min="5645" max="5645" width="12.5" style="47" customWidth="1"/>
    <col min="5646" max="5876" width="9" style="47"/>
    <col min="5877" max="5877" width="28.875" style="47" customWidth="1"/>
    <col min="5878" max="5880" width="15.5" style="47" customWidth="1"/>
    <col min="5881" max="5881" width="20.25" style="47" customWidth="1"/>
    <col min="5882" max="5884" width="15.5" style="47" customWidth="1"/>
    <col min="5885" max="5889" width="9" style="47"/>
    <col min="5890" max="5890" width="28.875" style="47" customWidth="1"/>
    <col min="5891" max="5891" width="13.625" style="47" customWidth="1"/>
    <col min="5892" max="5892" width="14" style="47" customWidth="1"/>
    <col min="5893" max="5893" width="15.375" style="47" customWidth="1"/>
    <col min="5894" max="5894" width="21.375" style="47" customWidth="1"/>
    <col min="5895" max="5895" width="15.125" style="47" customWidth="1"/>
    <col min="5896" max="5896" width="17.625" style="47" customWidth="1"/>
    <col min="5897" max="5899" width="9" style="47"/>
    <col min="5900" max="5900" width="9.5" style="47" bestFit="1" customWidth="1"/>
    <col min="5901" max="5901" width="12.5" style="47" customWidth="1"/>
    <col min="5902" max="6132" width="9" style="47"/>
    <col min="6133" max="6133" width="28.875" style="47" customWidth="1"/>
    <col min="6134" max="6136" width="15.5" style="47" customWidth="1"/>
    <col min="6137" max="6137" width="20.25" style="47" customWidth="1"/>
    <col min="6138" max="6140" width="15.5" style="47" customWidth="1"/>
    <col min="6141" max="6145" width="9" style="47"/>
    <col min="6146" max="6146" width="28.875" style="47" customWidth="1"/>
    <col min="6147" max="6147" width="13.625" style="47" customWidth="1"/>
    <col min="6148" max="6148" width="14" style="47" customWidth="1"/>
    <col min="6149" max="6149" width="15.375" style="47" customWidth="1"/>
    <col min="6150" max="6150" width="21.375" style="47" customWidth="1"/>
    <col min="6151" max="6151" width="15.125" style="47" customWidth="1"/>
    <col min="6152" max="6152" width="17.625" style="47" customWidth="1"/>
    <col min="6153" max="6155" width="9" style="47"/>
    <col min="6156" max="6156" width="9.5" style="47" bestFit="1" customWidth="1"/>
    <col min="6157" max="6157" width="12.5" style="47" customWidth="1"/>
    <col min="6158" max="6388" width="9" style="47"/>
    <col min="6389" max="6389" width="28.875" style="47" customWidth="1"/>
    <col min="6390" max="6392" width="15.5" style="47" customWidth="1"/>
    <col min="6393" max="6393" width="20.25" style="47" customWidth="1"/>
    <col min="6394" max="6396" width="15.5" style="47" customWidth="1"/>
    <col min="6397" max="6401" width="9" style="47"/>
    <col min="6402" max="6402" width="28.875" style="47" customWidth="1"/>
    <col min="6403" max="6403" width="13.625" style="47" customWidth="1"/>
    <col min="6404" max="6404" width="14" style="47" customWidth="1"/>
    <col min="6405" max="6405" width="15.375" style="47" customWidth="1"/>
    <col min="6406" max="6406" width="21.375" style="47" customWidth="1"/>
    <col min="6407" max="6407" width="15.125" style="47" customWidth="1"/>
    <col min="6408" max="6408" width="17.625" style="47" customWidth="1"/>
    <col min="6409" max="6411" width="9" style="47"/>
    <col min="6412" max="6412" width="9.5" style="47" bestFit="1" customWidth="1"/>
    <col min="6413" max="6413" width="12.5" style="47" customWidth="1"/>
    <col min="6414" max="6644" width="9" style="47"/>
    <col min="6645" max="6645" width="28.875" style="47" customWidth="1"/>
    <col min="6646" max="6648" width="15.5" style="47" customWidth="1"/>
    <col min="6649" max="6649" width="20.25" style="47" customWidth="1"/>
    <col min="6650" max="6652" width="15.5" style="47" customWidth="1"/>
    <col min="6653" max="6657" width="9" style="47"/>
    <col min="6658" max="6658" width="28.875" style="47" customWidth="1"/>
    <col min="6659" max="6659" width="13.625" style="47" customWidth="1"/>
    <col min="6660" max="6660" width="14" style="47" customWidth="1"/>
    <col min="6661" max="6661" width="15.375" style="47" customWidth="1"/>
    <col min="6662" max="6662" width="21.375" style="47" customWidth="1"/>
    <col min="6663" max="6663" width="15.125" style="47" customWidth="1"/>
    <col min="6664" max="6664" width="17.625" style="47" customWidth="1"/>
    <col min="6665" max="6667" width="9" style="47"/>
    <col min="6668" max="6668" width="9.5" style="47" bestFit="1" customWidth="1"/>
    <col min="6669" max="6669" width="12.5" style="47" customWidth="1"/>
    <col min="6670" max="6900" width="9" style="47"/>
    <col min="6901" max="6901" width="28.875" style="47" customWidth="1"/>
    <col min="6902" max="6904" width="15.5" style="47" customWidth="1"/>
    <col min="6905" max="6905" width="20.25" style="47" customWidth="1"/>
    <col min="6906" max="6908" width="15.5" style="47" customWidth="1"/>
    <col min="6909" max="6913" width="9" style="47"/>
    <col min="6914" max="6914" width="28.875" style="47" customWidth="1"/>
    <col min="6915" max="6915" width="13.625" style="47" customWidth="1"/>
    <col min="6916" max="6916" width="14" style="47" customWidth="1"/>
    <col min="6917" max="6917" width="15.375" style="47" customWidth="1"/>
    <col min="6918" max="6918" width="21.375" style="47" customWidth="1"/>
    <col min="6919" max="6919" width="15.125" style="47" customWidth="1"/>
    <col min="6920" max="6920" width="17.625" style="47" customWidth="1"/>
    <col min="6921" max="6923" width="9" style="47"/>
    <col min="6924" max="6924" width="9.5" style="47" bestFit="1" customWidth="1"/>
    <col min="6925" max="6925" width="12.5" style="47" customWidth="1"/>
    <col min="6926" max="7156" width="9" style="47"/>
    <col min="7157" max="7157" width="28.875" style="47" customWidth="1"/>
    <col min="7158" max="7160" width="15.5" style="47" customWidth="1"/>
    <col min="7161" max="7161" width="20.25" style="47" customWidth="1"/>
    <col min="7162" max="7164" width="15.5" style="47" customWidth="1"/>
    <col min="7165" max="7169" width="9" style="47"/>
    <col min="7170" max="7170" width="28.875" style="47" customWidth="1"/>
    <col min="7171" max="7171" width="13.625" style="47" customWidth="1"/>
    <col min="7172" max="7172" width="14" style="47" customWidth="1"/>
    <col min="7173" max="7173" width="15.375" style="47" customWidth="1"/>
    <col min="7174" max="7174" width="21.375" style="47" customWidth="1"/>
    <col min="7175" max="7175" width="15.125" style="47" customWidth="1"/>
    <col min="7176" max="7176" width="17.625" style="47" customWidth="1"/>
    <col min="7177" max="7179" width="9" style="47"/>
    <col min="7180" max="7180" width="9.5" style="47" bestFit="1" customWidth="1"/>
    <col min="7181" max="7181" width="12.5" style="47" customWidth="1"/>
    <col min="7182" max="7412" width="9" style="47"/>
    <col min="7413" max="7413" width="28.875" style="47" customWidth="1"/>
    <col min="7414" max="7416" width="15.5" style="47" customWidth="1"/>
    <col min="7417" max="7417" width="20.25" style="47" customWidth="1"/>
    <col min="7418" max="7420" width="15.5" style="47" customWidth="1"/>
    <col min="7421" max="7425" width="9" style="47"/>
    <col min="7426" max="7426" width="28.875" style="47" customWidth="1"/>
    <col min="7427" max="7427" width="13.625" style="47" customWidth="1"/>
    <col min="7428" max="7428" width="14" style="47" customWidth="1"/>
    <col min="7429" max="7429" width="15.375" style="47" customWidth="1"/>
    <col min="7430" max="7430" width="21.375" style="47" customWidth="1"/>
    <col min="7431" max="7431" width="15.125" style="47" customWidth="1"/>
    <col min="7432" max="7432" width="17.625" style="47" customWidth="1"/>
    <col min="7433" max="7435" width="9" style="47"/>
    <col min="7436" max="7436" width="9.5" style="47" bestFit="1" customWidth="1"/>
    <col min="7437" max="7437" width="12.5" style="47" customWidth="1"/>
    <col min="7438" max="7668" width="9" style="47"/>
    <col min="7669" max="7669" width="28.875" style="47" customWidth="1"/>
    <col min="7670" max="7672" width="15.5" style="47" customWidth="1"/>
    <col min="7673" max="7673" width="20.25" style="47" customWidth="1"/>
    <col min="7674" max="7676" width="15.5" style="47" customWidth="1"/>
    <col min="7677" max="7681" width="9" style="47"/>
    <col min="7682" max="7682" width="28.875" style="47" customWidth="1"/>
    <col min="7683" max="7683" width="13.625" style="47" customWidth="1"/>
    <col min="7684" max="7684" width="14" style="47" customWidth="1"/>
    <col min="7685" max="7685" width="15.375" style="47" customWidth="1"/>
    <col min="7686" max="7686" width="21.375" style="47" customWidth="1"/>
    <col min="7687" max="7687" width="15.125" style="47" customWidth="1"/>
    <col min="7688" max="7688" width="17.625" style="47" customWidth="1"/>
    <col min="7689" max="7691" width="9" style="47"/>
    <col min="7692" max="7692" width="9.5" style="47" bestFit="1" customWidth="1"/>
    <col min="7693" max="7693" width="12.5" style="47" customWidth="1"/>
    <col min="7694" max="7924" width="9" style="47"/>
    <col min="7925" max="7925" width="28.875" style="47" customWidth="1"/>
    <col min="7926" max="7928" width="15.5" style="47" customWidth="1"/>
    <col min="7929" max="7929" width="20.25" style="47" customWidth="1"/>
    <col min="7930" max="7932" width="15.5" style="47" customWidth="1"/>
    <col min="7933" max="7937" width="9" style="47"/>
    <col min="7938" max="7938" width="28.875" style="47" customWidth="1"/>
    <col min="7939" max="7939" width="13.625" style="47" customWidth="1"/>
    <col min="7940" max="7940" width="14" style="47" customWidth="1"/>
    <col min="7941" max="7941" width="15.375" style="47" customWidth="1"/>
    <col min="7942" max="7942" width="21.375" style="47" customWidth="1"/>
    <col min="7943" max="7943" width="15.125" style="47" customWidth="1"/>
    <col min="7944" max="7944" width="17.625" style="47" customWidth="1"/>
    <col min="7945" max="7947" width="9" style="47"/>
    <col min="7948" max="7948" width="9.5" style="47" bestFit="1" customWidth="1"/>
    <col min="7949" max="7949" width="12.5" style="47" customWidth="1"/>
    <col min="7950" max="8180" width="9" style="47"/>
    <col min="8181" max="8181" width="28.875" style="47" customWidth="1"/>
    <col min="8182" max="8184" width="15.5" style="47" customWidth="1"/>
    <col min="8185" max="8185" width="20.25" style="47" customWidth="1"/>
    <col min="8186" max="8188" width="15.5" style="47" customWidth="1"/>
    <col min="8189" max="8193" width="9" style="47"/>
    <col min="8194" max="8194" width="28.875" style="47" customWidth="1"/>
    <col min="8195" max="8195" width="13.625" style="47" customWidth="1"/>
    <col min="8196" max="8196" width="14" style="47" customWidth="1"/>
    <col min="8197" max="8197" width="15.375" style="47" customWidth="1"/>
    <col min="8198" max="8198" width="21.375" style="47" customWidth="1"/>
    <col min="8199" max="8199" width="15.125" style="47" customWidth="1"/>
    <col min="8200" max="8200" width="17.625" style="47" customWidth="1"/>
    <col min="8201" max="8203" width="9" style="47"/>
    <col min="8204" max="8204" width="9.5" style="47" bestFit="1" customWidth="1"/>
    <col min="8205" max="8205" width="12.5" style="47" customWidth="1"/>
    <col min="8206" max="8436" width="9" style="47"/>
    <col min="8437" max="8437" width="28.875" style="47" customWidth="1"/>
    <col min="8438" max="8440" width="15.5" style="47" customWidth="1"/>
    <col min="8441" max="8441" width="20.25" style="47" customWidth="1"/>
    <col min="8442" max="8444" width="15.5" style="47" customWidth="1"/>
    <col min="8445" max="8449" width="9" style="47"/>
    <col min="8450" max="8450" width="28.875" style="47" customWidth="1"/>
    <col min="8451" max="8451" width="13.625" style="47" customWidth="1"/>
    <col min="8452" max="8452" width="14" style="47" customWidth="1"/>
    <col min="8453" max="8453" width="15.375" style="47" customWidth="1"/>
    <col min="8454" max="8454" width="21.375" style="47" customWidth="1"/>
    <col min="8455" max="8455" width="15.125" style="47" customWidth="1"/>
    <col min="8456" max="8456" width="17.625" style="47" customWidth="1"/>
    <col min="8457" max="8459" width="9" style="47"/>
    <col min="8460" max="8460" width="9.5" style="47" bestFit="1" customWidth="1"/>
    <col min="8461" max="8461" width="12.5" style="47" customWidth="1"/>
    <col min="8462" max="8692" width="9" style="47"/>
    <col min="8693" max="8693" width="28.875" style="47" customWidth="1"/>
    <col min="8694" max="8696" width="15.5" style="47" customWidth="1"/>
    <col min="8697" max="8697" width="20.25" style="47" customWidth="1"/>
    <col min="8698" max="8700" width="15.5" style="47" customWidth="1"/>
    <col min="8701" max="8705" width="9" style="47"/>
    <col min="8706" max="8706" width="28.875" style="47" customWidth="1"/>
    <col min="8707" max="8707" width="13.625" style="47" customWidth="1"/>
    <col min="8708" max="8708" width="14" style="47" customWidth="1"/>
    <col min="8709" max="8709" width="15.375" style="47" customWidth="1"/>
    <col min="8710" max="8710" width="21.375" style="47" customWidth="1"/>
    <col min="8711" max="8711" width="15.125" style="47" customWidth="1"/>
    <col min="8712" max="8712" width="17.625" style="47" customWidth="1"/>
    <col min="8713" max="8715" width="9" style="47"/>
    <col min="8716" max="8716" width="9.5" style="47" bestFit="1" customWidth="1"/>
    <col min="8717" max="8717" width="12.5" style="47" customWidth="1"/>
    <col min="8718" max="8948" width="9" style="47"/>
    <col min="8949" max="8949" width="28.875" style="47" customWidth="1"/>
    <col min="8950" max="8952" width="15.5" style="47" customWidth="1"/>
    <col min="8953" max="8953" width="20.25" style="47" customWidth="1"/>
    <col min="8954" max="8956" width="15.5" style="47" customWidth="1"/>
    <col min="8957" max="8961" width="9" style="47"/>
    <col min="8962" max="8962" width="28.875" style="47" customWidth="1"/>
    <col min="8963" max="8963" width="13.625" style="47" customWidth="1"/>
    <col min="8964" max="8964" width="14" style="47" customWidth="1"/>
    <col min="8965" max="8965" width="15.375" style="47" customWidth="1"/>
    <col min="8966" max="8966" width="21.375" style="47" customWidth="1"/>
    <col min="8967" max="8967" width="15.125" style="47" customWidth="1"/>
    <col min="8968" max="8968" width="17.625" style="47" customWidth="1"/>
    <col min="8969" max="8971" width="9" style="47"/>
    <col min="8972" max="8972" width="9.5" style="47" bestFit="1" customWidth="1"/>
    <col min="8973" max="8973" width="12.5" style="47" customWidth="1"/>
    <col min="8974" max="9204" width="9" style="47"/>
    <col min="9205" max="9205" width="28.875" style="47" customWidth="1"/>
    <col min="9206" max="9208" width="15.5" style="47" customWidth="1"/>
    <col min="9209" max="9209" width="20.25" style="47" customWidth="1"/>
    <col min="9210" max="9212" width="15.5" style="47" customWidth="1"/>
    <col min="9213" max="9217" width="9" style="47"/>
    <col min="9218" max="9218" width="28.875" style="47" customWidth="1"/>
    <col min="9219" max="9219" width="13.625" style="47" customWidth="1"/>
    <col min="9220" max="9220" width="14" style="47" customWidth="1"/>
    <col min="9221" max="9221" width="15.375" style="47" customWidth="1"/>
    <col min="9222" max="9222" width="21.375" style="47" customWidth="1"/>
    <col min="9223" max="9223" width="15.125" style="47" customWidth="1"/>
    <col min="9224" max="9224" width="17.625" style="47" customWidth="1"/>
    <col min="9225" max="9227" width="9" style="47"/>
    <col min="9228" max="9228" width="9.5" style="47" bestFit="1" customWidth="1"/>
    <col min="9229" max="9229" width="12.5" style="47" customWidth="1"/>
    <col min="9230" max="9460" width="9" style="47"/>
    <col min="9461" max="9461" width="28.875" style="47" customWidth="1"/>
    <col min="9462" max="9464" width="15.5" style="47" customWidth="1"/>
    <col min="9465" max="9465" width="20.25" style="47" customWidth="1"/>
    <col min="9466" max="9468" width="15.5" style="47" customWidth="1"/>
    <col min="9469" max="9473" width="9" style="47"/>
    <col min="9474" max="9474" width="28.875" style="47" customWidth="1"/>
    <col min="9475" max="9475" width="13.625" style="47" customWidth="1"/>
    <col min="9476" max="9476" width="14" style="47" customWidth="1"/>
    <col min="9477" max="9477" width="15.375" style="47" customWidth="1"/>
    <col min="9478" max="9478" width="21.375" style="47" customWidth="1"/>
    <col min="9479" max="9479" width="15.125" style="47" customWidth="1"/>
    <col min="9480" max="9480" width="17.625" style="47" customWidth="1"/>
    <col min="9481" max="9483" width="9" style="47"/>
    <col min="9484" max="9484" width="9.5" style="47" bestFit="1" customWidth="1"/>
    <col min="9485" max="9485" width="12.5" style="47" customWidth="1"/>
    <col min="9486" max="9716" width="9" style="47"/>
    <col min="9717" max="9717" width="28.875" style="47" customWidth="1"/>
    <col min="9718" max="9720" width="15.5" style="47" customWidth="1"/>
    <col min="9721" max="9721" width="20.25" style="47" customWidth="1"/>
    <col min="9722" max="9724" width="15.5" style="47" customWidth="1"/>
    <col min="9725" max="9729" width="9" style="47"/>
    <col min="9730" max="9730" width="28.875" style="47" customWidth="1"/>
    <col min="9731" max="9731" width="13.625" style="47" customWidth="1"/>
    <col min="9732" max="9732" width="14" style="47" customWidth="1"/>
    <col min="9733" max="9733" width="15.375" style="47" customWidth="1"/>
    <col min="9734" max="9734" width="21.375" style="47" customWidth="1"/>
    <col min="9735" max="9735" width="15.125" style="47" customWidth="1"/>
    <col min="9736" max="9736" width="17.625" style="47" customWidth="1"/>
    <col min="9737" max="9739" width="9" style="47"/>
    <col min="9740" max="9740" width="9.5" style="47" bestFit="1" customWidth="1"/>
    <col min="9741" max="9741" width="12.5" style="47" customWidth="1"/>
    <col min="9742" max="9972" width="9" style="47"/>
    <col min="9973" max="9973" width="28.875" style="47" customWidth="1"/>
    <col min="9974" max="9976" width="15.5" style="47" customWidth="1"/>
    <col min="9977" max="9977" width="20.25" style="47" customWidth="1"/>
    <col min="9978" max="9980" width="15.5" style="47" customWidth="1"/>
    <col min="9981" max="9985" width="9" style="47"/>
    <col min="9986" max="9986" width="28.875" style="47" customWidth="1"/>
    <col min="9987" max="9987" width="13.625" style="47" customWidth="1"/>
    <col min="9988" max="9988" width="14" style="47" customWidth="1"/>
    <col min="9989" max="9989" width="15.375" style="47" customWidth="1"/>
    <col min="9990" max="9990" width="21.375" style="47" customWidth="1"/>
    <col min="9991" max="9991" width="15.125" style="47" customWidth="1"/>
    <col min="9992" max="9992" width="17.625" style="47" customWidth="1"/>
    <col min="9993" max="9995" width="9" style="47"/>
    <col min="9996" max="9996" width="9.5" style="47" bestFit="1" customWidth="1"/>
    <col min="9997" max="9997" width="12.5" style="47" customWidth="1"/>
    <col min="9998" max="10228" width="9" style="47"/>
    <col min="10229" max="10229" width="28.875" style="47" customWidth="1"/>
    <col min="10230" max="10232" width="15.5" style="47" customWidth="1"/>
    <col min="10233" max="10233" width="20.25" style="47" customWidth="1"/>
    <col min="10234" max="10236" width="15.5" style="47" customWidth="1"/>
    <col min="10237" max="10241" width="9" style="47"/>
    <col min="10242" max="10242" width="28.875" style="47" customWidth="1"/>
    <col min="10243" max="10243" width="13.625" style="47" customWidth="1"/>
    <col min="10244" max="10244" width="14" style="47" customWidth="1"/>
    <col min="10245" max="10245" width="15.375" style="47" customWidth="1"/>
    <col min="10246" max="10246" width="21.375" style="47" customWidth="1"/>
    <col min="10247" max="10247" width="15.125" style="47" customWidth="1"/>
    <col min="10248" max="10248" width="17.625" style="47" customWidth="1"/>
    <col min="10249" max="10251" width="9" style="47"/>
    <col min="10252" max="10252" width="9.5" style="47" bestFit="1" customWidth="1"/>
    <col min="10253" max="10253" width="12.5" style="47" customWidth="1"/>
    <col min="10254" max="10484" width="9" style="47"/>
    <col min="10485" max="10485" width="28.875" style="47" customWidth="1"/>
    <col min="10486" max="10488" width="15.5" style="47" customWidth="1"/>
    <col min="10489" max="10489" width="20.25" style="47" customWidth="1"/>
    <col min="10490" max="10492" width="15.5" style="47" customWidth="1"/>
    <col min="10493" max="10497" width="9" style="47"/>
    <col min="10498" max="10498" width="28.875" style="47" customWidth="1"/>
    <col min="10499" max="10499" width="13.625" style="47" customWidth="1"/>
    <col min="10500" max="10500" width="14" style="47" customWidth="1"/>
    <col min="10501" max="10501" width="15.375" style="47" customWidth="1"/>
    <col min="10502" max="10502" width="21.375" style="47" customWidth="1"/>
    <col min="10503" max="10503" width="15.125" style="47" customWidth="1"/>
    <col min="10504" max="10504" width="17.625" style="47" customWidth="1"/>
    <col min="10505" max="10507" width="9" style="47"/>
    <col min="10508" max="10508" width="9.5" style="47" bestFit="1" customWidth="1"/>
    <col min="10509" max="10509" width="12.5" style="47" customWidth="1"/>
    <col min="10510" max="10740" width="9" style="47"/>
    <col min="10741" max="10741" width="28.875" style="47" customWidth="1"/>
    <col min="10742" max="10744" width="15.5" style="47" customWidth="1"/>
    <col min="10745" max="10745" width="20.25" style="47" customWidth="1"/>
    <col min="10746" max="10748" width="15.5" style="47" customWidth="1"/>
    <col min="10749" max="10753" width="9" style="47"/>
    <col min="10754" max="10754" width="28.875" style="47" customWidth="1"/>
    <col min="10755" max="10755" width="13.625" style="47" customWidth="1"/>
    <col min="10756" max="10756" width="14" style="47" customWidth="1"/>
    <col min="10757" max="10757" width="15.375" style="47" customWidth="1"/>
    <col min="10758" max="10758" width="21.375" style="47" customWidth="1"/>
    <col min="10759" max="10759" width="15.125" style="47" customWidth="1"/>
    <col min="10760" max="10760" width="17.625" style="47" customWidth="1"/>
    <col min="10761" max="10763" width="9" style="47"/>
    <col min="10764" max="10764" width="9.5" style="47" bestFit="1" customWidth="1"/>
    <col min="10765" max="10765" width="12.5" style="47" customWidth="1"/>
    <col min="10766" max="10996" width="9" style="47"/>
    <col min="10997" max="10997" width="28.875" style="47" customWidth="1"/>
    <col min="10998" max="11000" width="15.5" style="47" customWidth="1"/>
    <col min="11001" max="11001" width="20.25" style="47" customWidth="1"/>
    <col min="11002" max="11004" width="15.5" style="47" customWidth="1"/>
    <col min="11005" max="11009" width="9" style="47"/>
    <col min="11010" max="11010" width="28.875" style="47" customWidth="1"/>
    <col min="11011" max="11011" width="13.625" style="47" customWidth="1"/>
    <col min="11012" max="11012" width="14" style="47" customWidth="1"/>
    <col min="11013" max="11013" width="15.375" style="47" customWidth="1"/>
    <col min="11014" max="11014" width="21.375" style="47" customWidth="1"/>
    <col min="11015" max="11015" width="15.125" style="47" customWidth="1"/>
    <col min="11016" max="11016" width="17.625" style="47" customWidth="1"/>
    <col min="11017" max="11019" width="9" style="47"/>
    <col min="11020" max="11020" width="9.5" style="47" bestFit="1" customWidth="1"/>
    <col min="11021" max="11021" width="12.5" style="47" customWidth="1"/>
    <col min="11022" max="11252" width="9" style="47"/>
    <col min="11253" max="11253" width="28.875" style="47" customWidth="1"/>
    <col min="11254" max="11256" width="15.5" style="47" customWidth="1"/>
    <col min="11257" max="11257" width="20.25" style="47" customWidth="1"/>
    <col min="11258" max="11260" width="15.5" style="47" customWidth="1"/>
    <col min="11261" max="11265" width="9" style="47"/>
    <col min="11266" max="11266" width="28.875" style="47" customWidth="1"/>
    <col min="11267" max="11267" width="13.625" style="47" customWidth="1"/>
    <col min="11268" max="11268" width="14" style="47" customWidth="1"/>
    <col min="11269" max="11269" width="15.375" style="47" customWidth="1"/>
    <col min="11270" max="11270" width="21.375" style="47" customWidth="1"/>
    <col min="11271" max="11271" width="15.125" style="47" customWidth="1"/>
    <col min="11272" max="11272" width="17.625" style="47" customWidth="1"/>
    <col min="11273" max="11275" width="9" style="47"/>
    <col min="11276" max="11276" width="9.5" style="47" bestFit="1" customWidth="1"/>
    <col min="11277" max="11277" width="12.5" style="47" customWidth="1"/>
    <col min="11278" max="11508" width="9" style="47"/>
    <col min="11509" max="11509" width="28.875" style="47" customWidth="1"/>
    <col min="11510" max="11512" width="15.5" style="47" customWidth="1"/>
    <col min="11513" max="11513" width="20.25" style="47" customWidth="1"/>
    <col min="11514" max="11516" width="15.5" style="47" customWidth="1"/>
    <col min="11517" max="11521" width="9" style="47"/>
    <col min="11522" max="11522" width="28.875" style="47" customWidth="1"/>
    <col min="11523" max="11523" width="13.625" style="47" customWidth="1"/>
    <col min="11524" max="11524" width="14" style="47" customWidth="1"/>
    <col min="11525" max="11525" width="15.375" style="47" customWidth="1"/>
    <col min="11526" max="11526" width="21.375" style="47" customWidth="1"/>
    <col min="11527" max="11527" width="15.125" style="47" customWidth="1"/>
    <col min="11528" max="11528" width="17.625" style="47" customWidth="1"/>
    <col min="11529" max="11531" width="9" style="47"/>
    <col min="11532" max="11532" width="9.5" style="47" bestFit="1" customWidth="1"/>
    <col min="11533" max="11533" width="12.5" style="47" customWidth="1"/>
    <col min="11534" max="11764" width="9" style="47"/>
    <col min="11765" max="11765" width="28.875" style="47" customWidth="1"/>
    <col min="11766" max="11768" width="15.5" style="47" customWidth="1"/>
    <col min="11769" max="11769" width="20.25" style="47" customWidth="1"/>
    <col min="11770" max="11772" width="15.5" style="47" customWidth="1"/>
    <col min="11773" max="11777" width="9" style="47"/>
    <col min="11778" max="11778" width="28.875" style="47" customWidth="1"/>
    <col min="11779" max="11779" width="13.625" style="47" customWidth="1"/>
    <col min="11780" max="11780" width="14" style="47" customWidth="1"/>
    <col min="11781" max="11781" width="15.375" style="47" customWidth="1"/>
    <col min="11782" max="11782" width="21.375" style="47" customWidth="1"/>
    <col min="11783" max="11783" width="15.125" style="47" customWidth="1"/>
    <col min="11784" max="11784" width="17.625" style="47" customWidth="1"/>
    <col min="11785" max="11787" width="9" style="47"/>
    <col min="11788" max="11788" width="9.5" style="47" bestFit="1" customWidth="1"/>
    <col min="11789" max="11789" width="12.5" style="47" customWidth="1"/>
    <col min="11790" max="12020" width="9" style="47"/>
    <col min="12021" max="12021" width="28.875" style="47" customWidth="1"/>
    <col min="12022" max="12024" width="15.5" style="47" customWidth="1"/>
    <col min="12025" max="12025" width="20.25" style="47" customWidth="1"/>
    <col min="12026" max="12028" width="15.5" style="47" customWidth="1"/>
    <col min="12029" max="12033" width="9" style="47"/>
    <col min="12034" max="12034" width="28.875" style="47" customWidth="1"/>
    <col min="12035" max="12035" width="13.625" style="47" customWidth="1"/>
    <col min="12036" max="12036" width="14" style="47" customWidth="1"/>
    <col min="12037" max="12037" width="15.375" style="47" customWidth="1"/>
    <col min="12038" max="12038" width="21.375" style="47" customWidth="1"/>
    <col min="12039" max="12039" width="15.125" style="47" customWidth="1"/>
    <col min="12040" max="12040" width="17.625" style="47" customWidth="1"/>
    <col min="12041" max="12043" width="9" style="47"/>
    <col min="12044" max="12044" width="9.5" style="47" bestFit="1" customWidth="1"/>
    <col min="12045" max="12045" width="12.5" style="47" customWidth="1"/>
    <col min="12046" max="12276" width="9" style="47"/>
    <col min="12277" max="12277" width="28.875" style="47" customWidth="1"/>
    <col min="12278" max="12280" width="15.5" style="47" customWidth="1"/>
    <col min="12281" max="12281" width="20.25" style="47" customWidth="1"/>
    <col min="12282" max="12284" width="15.5" style="47" customWidth="1"/>
    <col min="12285" max="12289" width="9" style="47"/>
    <col min="12290" max="12290" width="28.875" style="47" customWidth="1"/>
    <col min="12291" max="12291" width="13.625" style="47" customWidth="1"/>
    <col min="12292" max="12292" width="14" style="47" customWidth="1"/>
    <col min="12293" max="12293" width="15.375" style="47" customWidth="1"/>
    <col min="12294" max="12294" width="21.375" style="47" customWidth="1"/>
    <col min="12295" max="12295" width="15.125" style="47" customWidth="1"/>
    <col min="12296" max="12296" width="17.625" style="47" customWidth="1"/>
    <col min="12297" max="12299" width="9" style="47"/>
    <col min="12300" max="12300" width="9.5" style="47" bestFit="1" customWidth="1"/>
    <col min="12301" max="12301" width="12.5" style="47" customWidth="1"/>
    <col min="12302" max="12532" width="9" style="47"/>
    <col min="12533" max="12533" width="28.875" style="47" customWidth="1"/>
    <col min="12534" max="12536" width="15.5" style="47" customWidth="1"/>
    <col min="12537" max="12537" width="20.25" style="47" customWidth="1"/>
    <col min="12538" max="12540" width="15.5" style="47" customWidth="1"/>
    <col min="12541" max="12545" width="9" style="47"/>
    <col min="12546" max="12546" width="28.875" style="47" customWidth="1"/>
    <col min="12547" max="12547" width="13.625" style="47" customWidth="1"/>
    <col min="12548" max="12548" width="14" style="47" customWidth="1"/>
    <col min="12549" max="12549" width="15.375" style="47" customWidth="1"/>
    <col min="12550" max="12550" width="21.375" style="47" customWidth="1"/>
    <col min="12551" max="12551" width="15.125" style="47" customWidth="1"/>
    <col min="12552" max="12552" width="17.625" style="47" customWidth="1"/>
    <col min="12553" max="12555" width="9" style="47"/>
    <col min="12556" max="12556" width="9.5" style="47" bestFit="1" customWidth="1"/>
    <col min="12557" max="12557" width="12.5" style="47" customWidth="1"/>
    <col min="12558" max="12788" width="9" style="47"/>
    <col min="12789" max="12789" width="28.875" style="47" customWidth="1"/>
    <col min="12790" max="12792" width="15.5" style="47" customWidth="1"/>
    <col min="12793" max="12793" width="20.25" style="47" customWidth="1"/>
    <col min="12794" max="12796" width="15.5" style="47" customWidth="1"/>
    <col min="12797" max="12801" width="9" style="47"/>
    <col min="12802" max="12802" width="28.875" style="47" customWidth="1"/>
    <col min="12803" max="12803" width="13.625" style="47" customWidth="1"/>
    <col min="12804" max="12804" width="14" style="47" customWidth="1"/>
    <col min="12805" max="12805" width="15.375" style="47" customWidth="1"/>
    <col min="12806" max="12806" width="21.375" style="47" customWidth="1"/>
    <col min="12807" max="12807" width="15.125" style="47" customWidth="1"/>
    <col min="12808" max="12808" width="17.625" style="47" customWidth="1"/>
    <col min="12809" max="12811" width="9" style="47"/>
    <col min="12812" max="12812" width="9.5" style="47" bestFit="1" customWidth="1"/>
    <col min="12813" max="12813" width="12.5" style="47" customWidth="1"/>
    <col min="12814" max="13044" width="9" style="47"/>
    <col min="13045" max="13045" width="28.875" style="47" customWidth="1"/>
    <col min="13046" max="13048" width="15.5" style="47" customWidth="1"/>
    <col min="13049" max="13049" width="20.25" style="47" customWidth="1"/>
    <col min="13050" max="13052" width="15.5" style="47" customWidth="1"/>
    <col min="13053" max="13057" width="9" style="47"/>
    <col min="13058" max="13058" width="28.875" style="47" customWidth="1"/>
    <col min="13059" max="13059" width="13.625" style="47" customWidth="1"/>
    <col min="13060" max="13060" width="14" style="47" customWidth="1"/>
    <col min="13061" max="13061" width="15.375" style="47" customWidth="1"/>
    <col min="13062" max="13062" width="21.375" style="47" customWidth="1"/>
    <col min="13063" max="13063" width="15.125" style="47" customWidth="1"/>
    <col min="13064" max="13064" width="17.625" style="47" customWidth="1"/>
    <col min="13065" max="13067" width="9" style="47"/>
    <col min="13068" max="13068" width="9.5" style="47" bestFit="1" customWidth="1"/>
    <col min="13069" max="13069" width="12.5" style="47" customWidth="1"/>
    <col min="13070" max="13300" width="9" style="47"/>
    <col min="13301" max="13301" width="28.875" style="47" customWidth="1"/>
    <col min="13302" max="13304" width="15.5" style="47" customWidth="1"/>
    <col min="13305" max="13305" width="20.25" style="47" customWidth="1"/>
    <col min="13306" max="13308" width="15.5" style="47" customWidth="1"/>
    <col min="13309" max="13313" width="9" style="47"/>
    <col min="13314" max="13314" width="28.875" style="47" customWidth="1"/>
    <col min="13315" max="13315" width="13.625" style="47" customWidth="1"/>
    <col min="13316" max="13316" width="14" style="47" customWidth="1"/>
    <col min="13317" max="13317" width="15.375" style="47" customWidth="1"/>
    <col min="13318" max="13318" width="21.375" style="47" customWidth="1"/>
    <col min="13319" max="13319" width="15.125" style="47" customWidth="1"/>
    <col min="13320" max="13320" width="17.625" style="47" customWidth="1"/>
    <col min="13321" max="13323" width="9" style="47"/>
    <col min="13324" max="13324" width="9.5" style="47" bestFit="1" customWidth="1"/>
    <col min="13325" max="13325" width="12.5" style="47" customWidth="1"/>
    <col min="13326" max="13556" width="9" style="47"/>
    <col min="13557" max="13557" width="28.875" style="47" customWidth="1"/>
    <col min="13558" max="13560" width="15.5" style="47" customWidth="1"/>
    <col min="13561" max="13561" width="20.25" style="47" customWidth="1"/>
    <col min="13562" max="13564" width="15.5" style="47" customWidth="1"/>
    <col min="13565" max="13569" width="9" style="47"/>
    <col min="13570" max="13570" width="28.875" style="47" customWidth="1"/>
    <col min="13571" max="13571" width="13.625" style="47" customWidth="1"/>
    <col min="13572" max="13572" width="14" style="47" customWidth="1"/>
    <col min="13573" max="13573" width="15.375" style="47" customWidth="1"/>
    <col min="13574" max="13574" width="21.375" style="47" customWidth="1"/>
    <col min="13575" max="13575" width="15.125" style="47" customWidth="1"/>
    <col min="13576" max="13576" width="17.625" style="47" customWidth="1"/>
    <col min="13577" max="13579" width="9" style="47"/>
    <col min="13580" max="13580" width="9.5" style="47" bestFit="1" customWidth="1"/>
    <col min="13581" max="13581" width="12.5" style="47" customWidth="1"/>
    <col min="13582" max="13812" width="9" style="47"/>
    <col min="13813" max="13813" width="28.875" style="47" customWidth="1"/>
    <col min="13814" max="13816" width="15.5" style="47" customWidth="1"/>
    <col min="13817" max="13817" width="20.25" style="47" customWidth="1"/>
    <col min="13818" max="13820" width="15.5" style="47" customWidth="1"/>
    <col min="13821" max="13825" width="9" style="47"/>
    <col min="13826" max="13826" width="28.875" style="47" customWidth="1"/>
    <col min="13827" max="13827" width="13.625" style="47" customWidth="1"/>
    <col min="13828" max="13828" width="14" style="47" customWidth="1"/>
    <col min="13829" max="13829" width="15.375" style="47" customWidth="1"/>
    <col min="13830" max="13830" width="21.375" style="47" customWidth="1"/>
    <col min="13831" max="13831" width="15.125" style="47" customWidth="1"/>
    <col min="13832" max="13832" width="17.625" style="47" customWidth="1"/>
    <col min="13833" max="13835" width="9" style="47"/>
    <col min="13836" max="13836" width="9.5" style="47" bestFit="1" customWidth="1"/>
    <col min="13837" max="13837" width="12.5" style="47" customWidth="1"/>
    <col min="13838" max="14068" width="9" style="47"/>
    <col min="14069" max="14069" width="28.875" style="47" customWidth="1"/>
    <col min="14070" max="14072" width="15.5" style="47" customWidth="1"/>
    <col min="14073" max="14073" width="20.25" style="47" customWidth="1"/>
    <col min="14074" max="14076" width="15.5" style="47" customWidth="1"/>
    <col min="14077" max="14081" width="9" style="47"/>
    <col min="14082" max="14082" width="28.875" style="47" customWidth="1"/>
    <col min="14083" max="14083" width="13.625" style="47" customWidth="1"/>
    <col min="14084" max="14084" width="14" style="47" customWidth="1"/>
    <col min="14085" max="14085" width="15.375" style="47" customWidth="1"/>
    <col min="14086" max="14086" width="21.375" style="47" customWidth="1"/>
    <col min="14087" max="14087" width="15.125" style="47" customWidth="1"/>
    <col min="14088" max="14088" width="17.625" style="47" customWidth="1"/>
    <col min="14089" max="14091" width="9" style="47"/>
    <col min="14092" max="14092" width="9.5" style="47" bestFit="1" customWidth="1"/>
    <col min="14093" max="14093" width="12.5" style="47" customWidth="1"/>
    <col min="14094" max="14324" width="9" style="47"/>
    <col min="14325" max="14325" width="28.875" style="47" customWidth="1"/>
    <col min="14326" max="14328" width="15.5" style="47" customWidth="1"/>
    <col min="14329" max="14329" width="20.25" style="47" customWidth="1"/>
    <col min="14330" max="14332" width="15.5" style="47" customWidth="1"/>
    <col min="14333" max="14337" width="9" style="47"/>
    <col min="14338" max="14338" width="28.875" style="47" customWidth="1"/>
    <col min="14339" max="14339" width="13.625" style="47" customWidth="1"/>
    <col min="14340" max="14340" width="14" style="47" customWidth="1"/>
    <col min="14341" max="14341" width="15.375" style="47" customWidth="1"/>
    <col min="14342" max="14342" width="21.375" style="47" customWidth="1"/>
    <col min="14343" max="14343" width="15.125" style="47" customWidth="1"/>
    <col min="14344" max="14344" width="17.625" style="47" customWidth="1"/>
    <col min="14345" max="14347" width="9" style="47"/>
    <col min="14348" max="14348" width="9.5" style="47" bestFit="1" customWidth="1"/>
    <col min="14349" max="14349" width="12.5" style="47" customWidth="1"/>
    <col min="14350" max="14580" width="9" style="47"/>
    <col min="14581" max="14581" width="28.875" style="47" customWidth="1"/>
    <col min="14582" max="14584" width="15.5" style="47" customWidth="1"/>
    <col min="14585" max="14585" width="20.25" style="47" customWidth="1"/>
    <col min="14586" max="14588" width="15.5" style="47" customWidth="1"/>
    <col min="14589" max="14593" width="9" style="47"/>
    <col min="14594" max="14594" width="28.875" style="47" customWidth="1"/>
    <col min="14595" max="14595" width="13.625" style="47" customWidth="1"/>
    <col min="14596" max="14596" width="14" style="47" customWidth="1"/>
    <col min="14597" max="14597" width="15.375" style="47" customWidth="1"/>
    <col min="14598" max="14598" width="21.375" style="47" customWidth="1"/>
    <col min="14599" max="14599" width="15.125" style="47" customWidth="1"/>
    <col min="14600" max="14600" width="17.625" style="47" customWidth="1"/>
    <col min="14601" max="14603" width="9" style="47"/>
    <col min="14604" max="14604" width="9.5" style="47" bestFit="1" customWidth="1"/>
    <col min="14605" max="14605" width="12.5" style="47" customWidth="1"/>
    <col min="14606" max="14836" width="9" style="47"/>
    <col min="14837" max="14837" width="28.875" style="47" customWidth="1"/>
    <col min="14838" max="14840" width="15.5" style="47" customWidth="1"/>
    <col min="14841" max="14841" width="20.25" style="47" customWidth="1"/>
    <col min="14842" max="14844" width="15.5" style="47" customWidth="1"/>
    <col min="14845" max="14849" width="9" style="47"/>
    <col min="14850" max="14850" width="28.875" style="47" customWidth="1"/>
    <col min="14851" max="14851" width="13.625" style="47" customWidth="1"/>
    <col min="14852" max="14852" width="14" style="47" customWidth="1"/>
    <col min="14853" max="14853" width="15.375" style="47" customWidth="1"/>
    <col min="14854" max="14854" width="21.375" style="47" customWidth="1"/>
    <col min="14855" max="14855" width="15.125" style="47" customWidth="1"/>
    <col min="14856" max="14856" width="17.625" style="47" customWidth="1"/>
    <col min="14857" max="14859" width="9" style="47"/>
    <col min="14860" max="14860" width="9.5" style="47" bestFit="1" customWidth="1"/>
    <col min="14861" max="14861" width="12.5" style="47" customWidth="1"/>
    <col min="14862" max="15092" width="9" style="47"/>
    <col min="15093" max="15093" width="28.875" style="47" customWidth="1"/>
    <col min="15094" max="15096" width="15.5" style="47" customWidth="1"/>
    <col min="15097" max="15097" width="20.25" style="47" customWidth="1"/>
    <col min="15098" max="15100" width="15.5" style="47" customWidth="1"/>
    <col min="15101" max="15105" width="9" style="47"/>
    <col min="15106" max="15106" width="28.875" style="47" customWidth="1"/>
    <col min="15107" max="15107" width="13.625" style="47" customWidth="1"/>
    <col min="15108" max="15108" width="14" style="47" customWidth="1"/>
    <col min="15109" max="15109" width="15.375" style="47" customWidth="1"/>
    <col min="15110" max="15110" width="21.375" style="47" customWidth="1"/>
    <col min="15111" max="15111" width="15.125" style="47" customWidth="1"/>
    <col min="15112" max="15112" width="17.625" style="47" customWidth="1"/>
    <col min="15113" max="15115" width="9" style="47"/>
    <col min="15116" max="15116" width="9.5" style="47" bestFit="1" customWidth="1"/>
    <col min="15117" max="15117" width="12.5" style="47" customWidth="1"/>
    <col min="15118" max="15348" width="9" style="47"/>
    <col min="15349" max="15349" width="28.875" style="47" customWidth="1"/>
    <col min="15350" max="15352" width="15.5" style="47" customWidth="1"/>
    <col min="15353" max="15353" width="20.25" style="47" customWidth="1"/>
    <col min="15354" max="15356" width="15.5" style="47" customWidth="1"/>
    <col min="15357" max="15361" width="9" style="47"/>
    <col min="15362" max="15362" width="28.875" style="47" customWidth="1"/>
    <col min="15363" max="15363" width="13.625" style="47" customWidth="1"/>
    <col min="15364" max="15364" width="14" style="47" customWidth="1"/>
    <col min="15365" max="15365" width="15.375" style="47" customWidth="1"/>
    <col min="15366" max="15366" width="21.375" style="47" customWidth="1"/>
    <col min="15367" max="15367" width="15.125" style="47" customWidth="1"/>
    <col min="15368" max="15368" width="17.625" style="47" customWidth="1"/>
    <col min="15369" max="15371" width="9" style="47"/>
    <col min="15372" max="15372" width="9.5" style="47" bestFit="1" customWidth="1"/>
    <col min="15373" max="15373" width="12.5" style="47" customWidth="1"/>
    <col min="15374" max="15604" width="9" style="47"/>
    <col min="15605" max="15605" width="28.875" style="47" customWidth="1"/>
    <col min="15606" max="15608" width="15.5" style="47" customWidth="1"/>
    <col min="15609" max="15609" width="20.25" style="47" customWidth="1"/>
    <col min="15610" max="15612" width="15.5" style="47" customWidth="1"/>
    <col min="15613" max="15617" width="9" style="47"/>
    <col min="15618" max="15618" width="28.875" style="47" customWidth="1"/>
    <col min="15619" max="15619" width="13.625" style="47" customWidth="1"/>
    <col min="15620" max="15620" width="14" style="47" customWidth="1"/>
    <col min="15621" max="15621" width="15.375" style="47" customWidth="1"/>
    <col min="15622" max="15622" width="21.375" style="47" customWidth="1"/>
    <col min="15623" max="15623" width="15.125" style="47" customWidth="1"/>
    <col min="15624" max="15624" width="17.625" style="47" customWidth="1"/>
    <col min="15625" max="15627" width="9" style="47"/>
    <col min="15628" max="15628" width="9.5" style="47" bestFit="1" customWidth="1"/>
    <col min="15629" max="15629" width="12.5" style="47" customWidth="1"/>
    <col min="15630" max="15860" width="9" style="47"/>
    <col min="15861" max="15861" width="28.875" style="47" customWidth="1"/>
    <col min="15862" max="15864" width="15.5" style="47" customWidth="1"/>
    <col min="15865" max="15865" width="20.25" style="47" customWidth="1"/>
    <col min="15866" max="15868" width="15.5" style="47" customWidth="1"/>
    <col min="15869" max="15873" width="9" style="47"/>
    <col min="15874" max="15874" width="28.875" style="47" customWidth="1"/>
    <col min="15875" max="15875" width="13.625" style="47" customWidth="1"/>
    <col min="15876" max="15876" width="14" style="47" customWidth="1"/>
    <col min="15877" max="15877" width="15.375" style="47" customWidth="1"/>
    <col min="15878" max="15878" width="21.375" style="47" customWidth="1"/>
    <col min="15879" max="15879" width="15.125" style="47" customWidth="1"/>
    <col min="15880" max="15880" width="17.625" style="47" customWidth="1"/>
    <col min="15881" max="15883" width="9" style="47"/>
    <col min="15884" max="15884" width="9.5" style="47" bestFit="1" customWidth="1"/>
    <col min="15885" max="15885" width="12.5" style="47" customWidth="1"/>
    <col min="15886" max="16116" width="9" style="47"/>
    <col min="16117" max="16117" width="28.875" style="47" customWidth="1"/>
    <col min="16118" max="16120" width="15.5" style="47" customWidth="1"/>
    <col min="16121" max="16121" width="20.25" style="47" customWidth="1"/>
    <col min="16122" max="16124" width="15.5" style="47" customWidth="1"/>
    <col min="16125" max="16129" width="9" style="47"/>
    <col min="16130" max="16130" width="28.875" style="47" customWidth="1"/>
    <col min="16131" max="16131" width="13.625" style="47" customWidth="1"/>
    <col min="16132" max="16132" width="14" style="47" customWidth="1"/>
    <col min="16133" max="16133" width="15.375" style="47" customWidth="1"/>
    <col min="16134" max="16134" width="21.375" style="47" customWidth="1"/>
    <col min="16135" max="16135" width="15.125" style="47" customWidth="1"/>
    <col min="16136" max="16136" width="17.625" style="47" customWidth="1"/>
    <col min="16137" max="16139" width="9" style="47"/>
    <col min="16140" max="16140" width="9.5" style="47" bestFit="1" customWidth="1"/>
    <col min="16141" max="16141" width="12.5" style="47" customWidth="1"/>
    <col min="16142" max="16372" width="9" style="47"/>
    <col min="16373" max="16373" width="28.875" style="47" customWidth="1"/>
    <col min="16374" max="16376" width="15.5" style="47" customWidth="1"/>
    <col min="16377" max="16377" width="20.25" style="47" customWidth="1"/>
    <col min="16378" max="16380" width="15.5" style="47" customWidth="1"/>
    <col min="16381" max="16384" width="9" style="47"/>
  </cols>
  <sheetData>
    <row r="1" spans="1:13" ht="24" customHeight="1">
      <c r="A1" s="404" t="s">
        <v>982</v>
      </c>
      <c r="B1" s="404"/>
      <c r="C1" s="404"/>
      <c r="D1" s="404"/>
    </row>
    <row r="2" spans="1:13" ht="25.5" customHeight="1">
      <c r="A2" s="405" t="s">
        <v>977</v>
      </c>
      <c r="B2" s="405"/>
      <c r="C2" s="405"/>
      <c r="D2" s="405"/>
      <c r="E2" s="405"/>
      <c r="F2" s="405"/>
      <c r="G2" s="405"/>
      <c r="H2" s="405"/>
    </row>
    <row r="3" spans="1:13" ht="16.5" customHeight="1">
      <c r="A3" s="48"/>
      <c r="B3" s="48"/>
      <c r="C3" s="48"/>
      <c r="D3" s="48"/>
      <c r="E3" s="48"/>
      <c r="F3" s="48"/>
      <c r="G3" s="48"/>
      <c r="H3" s="214" t="s">
        <v>0</v>
      </c>
    </row>
    <row r="4" spans="1:13" ht="16.5" customHeight="1">
      <c r="A4" s="406" t="s">
        <v>306</v>
      </c>
      <c r="B4" s="374" t="s">
        <v>1014</v>
      </c>
      <c r="C4" s="374" t="s">
        <v>1011</v>
      </c>
      <c r="D4" s="407" t="s">
        <v>1012</v>
      </c>
      <c r="E4" s="407"/>
      <c r="F4" s="407"/>
      <c r="G4" s="407"/>
      <c r="H4" s="407"/>
    </row>
    <row r="5" spans="1:13" ht="13.5" customHeight="1">
      <c r="A5" s="406"/>
      <c r="B5" s="362" t="s">
        <v>1013</v>
      </c>
      <c r="C5" s="409" t="s">
        <v>1015</v>
      </c>
      <c r="D5" s="408" t="s">
        <v>307</v>
      </c>
      <c r="E5" s="408" t="s">
        <v>1016</v>
      </c>
      <c r="F5" s="408"/>
      <c r="G5" s="408"/>
      <c r="H5" s="408" t="s">
        <v>308</v>
      </c>
    </row>
    <row r="6" spans="1:13" ht="17.25" customHeight="1">
      <c r="A6" s="406"/>
      <c r="B6" s="327" t="s">
        <v>310</v>
      </c>
      <c r="C6" s="409"/>
      <c r="D6" s="408"/>
      <c r="E6" s="49" t="s">
        <v>309</v>
      </c>
      <c r="F6" s="49" t="s">
        <v>310</v>
      </c>
      <c r="G6" s="49" t="s">
        <v>311</v>
      </c>
      <c r="H6" s="408"/>
    </row>
    <row r="7" spans="1:13" ht="18" customHeight="1">
      <c r="A7" s="50" t="s">
        <v>312</v>
      </c>
      <c r="B7" s="361">
        <f>+B8+B37</f>
        <v>52592</v>
      </c>
      <c r="C7" s="51">
        <v>143929.026262</v>
      </c>
      <c r="D7" s="51">
        <f t="shared" ref="D7:H7" si="0">D8+D37</f>
        <v>143929.02626200003</v>
      </c>
      <c r="E7" s="51">
        <f t="shared" si="0"/>
        <v>62664.629941000014</v>
      </c>
      <c r="F7" s="51">
        <f t="shared" si="0"/>
        <v>60445.293259000013</v>
      </c>
      <c r="G7" s="51">
        <f t="shared" si="0"/>
        <v>2219.3366819999997</v>
      </c>
      <c r="H7" s="51">
        <f t="shared" si="0"/>
        <v>81264.396321000007</v>
      </c>
      <c r="I7" s="1"/>
    </row>
    <row r="8" spans="1:13" ht="12" customHeight="1">
      <c r="A8" s="52" t="s">
        <v>313</v>
      </c>
      <c r="B8" s="361">
        <f>SUM(B9:B36)</f>
        <v>43726</v>
      </c>
      <c r="C8" s="51">
        <v>125520.16415300002</v>
      </c>
      <c r="D8" s="51">
        <f t="shared" ref="D8:H8" si="1">SUM(D9:D36)</f>
        <v>125520.16415300002</v>
      </c>
      <c r="E8" s="51">
        <f t="shared" si="1"/>
        <v>52747.839091000016</v>
      </c>
      <c r="F8" s="51">
        <f t="shared" si="1"/>
        <v>50782.970506000012</v>
      </c>
      <c r="G8" s="51">
        <f t="shared" si="1"/>
        <v>1964.8685849999997</v>
      </c>
      <c r="H8" s="51">
        <f t="shared" si="1"/>
        <v>72772.325062000004</v>
      </c>
      <c r="I8" s="1"/>
    </row>
    <row r="9" spans="1:13" ht="12" customHeight="1">
      <c r="A9" s="53" t="s">
        <v>314</v>
      </c>
      <c r="B9" s="361">
        <v>1818</v>
      </c>
      <c r="C9" s="54">
        <v>4873.4757920000002</v>
      </c>
      <c r="D9" s="54">
        <f>+E9+H9</f>
        <v>4873.4757920000002</v>
      </c>
      <c r="E9" s="54">
        <f t="shared" ref="E9:E38" si="2">F9+G9</f>
        <v>2287.5167930000002</v>
      </c>
      <c r="F9" s="55">
        <v>2158.6588930000003</v>
      </c>
      <c r="G9" s="55">
        <v>128.8579</v>
      </c>
      <c r="H9" s="55">
        <v>2585.9589989999999</v>
      </c>
      <c r="I9" s="1"/>
      <c r="K9" s="56"/>
      <c r="L9" s="57"/>
      <c r="M9" s="56"/>
    </row>
    <row r="10" spans="1:13" ht="12" customHeight="1">
      <c r="A10" s="53" t="s">
        <v>315</v>
      </c>
      <c r="B10" s="361">
        <v>2388</v>
      </c>
      <c r="C10" s="54">
        <v>5673.6557329999996</v>
      </c>
      <c r="D10" s="54">
        <f t="shared" ref="D10:D39" si="3">+E10+H10</f>
        <v>5673.6557329999996</v>
      </c>
      <c r="E10" s="54">
        <f t="shared" si="2"/>
        <v>2818.324591999999</v>
      </c>
      <c r="F10" s="55">
        <v>2818.324591999999</v>
      </c>
      <c r="G10" s="55">
        <v>0</v>
      </c>
      <c r="H10" s="55">
        <v>2855.3311410000001</v>
      </c>
      <c r="I10" s="1"/>
      <c r="K10" s="56"/>
      <c r="L10" s="57"/>
      <c r="M10" s="56"/>
    </row>
    <row r="11" spans="1:13" ht="12" customHeight="1">
      <c r="A11" s="53" t="s">
        <v>316</v>
      </c>
      <c r="B11" s="361">
        <v>1249</v>
      </c>
      <c r="C11" s="54">
        <v>3921.5726709999999</v>
      </c>
      <c r="D11" s="54">
        <f t="shared" si="3"/>
        <v>3921.5726709999999</v>
      </c>
      <c r="E11" s="54">
        <f t="shared" si="2"/>
        <v>1512.7519770000004</v>
      </c>
      <c r="F11" s="55">
        <v>1490.7519770000004</v>
      </c>
      <c r="G11" s="55">
        <v>22</v>
      </c>
      <c r="H11" s="55">
        <v>2408.8206939999995</v>
      </c>
      <c r="I11" s="1"/>
      <c r="K11" s="56"/>
      <c r="L11" s="57"/>
      <c r="M11" s="56"/>
    </row>
    <row r="12" spans="1:13" ht="12" customHeight="1">
      <c r="A12" s="53" t="s">
        <v>317</v>
      </c>
      <c r="B12" s="361">
        <v>1664</v>
      </c>
      <c r="C12" s="54">
        <v>3676.184522</v>
      </c>
      <c r="D12" s="54">
        <f t="shared" si="3"/>
        <v>3676.184522</v>
      </c>
      <c r="E12" s="54">
        <f t="shared" si="2"/>
        <v>1937.9044449999997</v>
      </c>
      <c r="F12" s="55">
        <v>1848.9044449999997</v>
      </c>
      <c r="G12" s="55">
        <v>89</v>
      </c>
      <c r="H12" s="55">
        <v>1738.2800770000003</v>
      </c>
      <c r="I12" s="1"/>
      <c r="K12" s="56"/>
      <c r="L12" s="57"/>
      <c r="M12" s="56"/>
    </row>
    <row r="13" spans="1:13" ht="12" customHeight="1">
      <c r="A13" s="53" t="s">
        <v>318</v>
      </c>
      <c r="B13" s="361">
        <v>1294</v>
      </c>
      <c r="C13" s="54">
        <v>3016.7893089999993</v>
      </c>
      <c r="D13" s="54">
        <f t="shared" si="3"/>
        <v>3016.7893089999993</v>
      </c>
      <c r="E13" s="54">
        <f t="shared" si="2"/>
        <v>1489.3819809999993</v>
      </c>
      <c r="F13" s="55">
        <v>1462.7359809999994</v>
      </c>
      <c r="G13" s="55">
        <v>26.646000000000001</v>
      </c>
      <c r="H13" s="55">
        <v>1527.407328</v>
      </c>
      <c r="I13" s="1"/>
      <c r="K13" s="56"/>
      <c r="L13" s="57"/>
      <c r="M13" s="56"/>
    </row>
    <row r="14" spans="1:13" ht="12" customHeight="1">
      <c r="A14" s="53" t="s">
        <v>319</v>
      </c>
      <c r="B14" s="361">
        <v>1547</v>
      </c>
      <c r="C14" s="54">
        <v>4576.845021000001</v>
      </c>
      <c r="D14" s="54">
        <f t="shared" si="3"/>
        <v>4576.845021000001</v>
      </c>
      <c r="E14" s="54">
        <f t="shared" si="2"/>
        <v>1751.9630730000006</v>
      </c>
      <c r="F14" s="55">
        <v>1737.9630730000006</v>
      </c>
      <c r="G14" s="55">
        <v>14</v>
      </c>
      <c r="H14" s="55">
        <v>2824.8819480000002</v>
      </c>
      <c r="I14" s="1"/>
      <c r="K14" s="56"/>
      <c r="L14" s="57"/>
      <c r="M14" s="56"/>
    </row>
    <row r="15" spans="1:13" ht="12" customHeight="1">
      <c r="A15" s="53" t="s">
        <v>320</v>
      </c>
      <c r="B15" s="361">
        <v>1237</v>
      </c>
      <c r="C15" s="54">
        <v>3367.4598279999996</v>
      </c>
      <c r="D15" s="54">
        <f t="shared" si="3"/>
        <v>3367.4598279999996</v>
      </c>
      <c r="E15" s="54">
        <f t="shared" si="2"/>
        <v>1461.9420749999995</v>
      </c>
      <c r="F15" s="55">
        <v>1421.5627749999994</v>
      </c>
      <c r="G15" s="55">
        <v>40.379300000000001</v>
      </c>
      <c r="H15" s="55">
        <v>1905.5177530000001</v>
      </c>
      <c r="I15" s="1"/>
      <c r="K15" s="56"/>
      <c r="L15" s="57"/>
      <c r="M15" s="56"/>
    </row>
    <row r="16" spans="1:13" ht="12" customHeight="1">
      <c r="A16" s="53" t="s">
        <v>321</v>
      </c>
      <c r="B16" s="361">
        <v>1478</v>
      </c>
      <c r="C16" s="54">
        <v>3909.3919339999998</v>
      </c>
      <c r="D16" s="54">
        <f t="shared" si="3"/>
        <v>3909.3919339999998</v>
      </c>
      <c r="E16" s="54">
        <f t="shared" si="2"/>
        <v>1725.3035</v>
      </c>
      <c r="F16" s="55">
        <v>1725.3035</v>
      </c>
      <c r="G16" s="55">
        <v>0</v>
      </c>
      <c r="H16" s="55">
        <v>2184.0884339999998</v>
      </c>
      <c r="I16" s="1"/>
      <c r="K16" s="56"/>
      <c r="L16" s="57"/>
      <c r="M16" s="56"/>
    </row>
    <row r="17" spans="1:13" ht="12" customHeight="1">
      <c r="A17" s="53" t="s">
        <v>322</v>
      </c>
      <c r="B17" s="361">
        <v>922</v>
      </c>
      <c r="C17" s="54">
        <v>4114.4298509999999</v>
      </c>
      <c r="D17" s="54">
        <f t="shared" si="3"/>
        <v>4114.4298509999999</v>
      </c>
      <c r="E17" s="54">
        <f t="shared" si="2"/>
        <v>1159.2171520000002</v>
      </c>
      <c r="F17" s="55">
        <v>1111.4323520000003</v>
      </c>
      <c r="G17" s="55">
        <v>47.784799999999997</v>
      </c>
      <c r="H17" s="55">
        <v>2955.2126989999997</v>
      </c>
      <c r="I17" s="1"/>
      <c r="K17" s="56"/>
      <c r="L17" s="57"/>
      <c r="M17" s="56"/>
    </row>
    <row r="18" spans="1:13" ht="12" customHeight="1">
      <c r="A18" s="53" t="s">
        <v>323</v>
      </c>
      <c r="B18" s="361">
        <v>1362</v>
      </c>
      <c r="C18" s="54">
        <v>3710.8891970000004</v>
      </c>
      <c r="D18" s="54">
        <f t="shared" si="3"/>
        <v>3710.8891970000004</v>
      </c>
      <c r="E18" s="54">
        <f t="shared" si="2"/>
        <v>1674.5575350000001</v>
      </c>
      <c r="F18" s="55">
        <v>1624.5575350000001</v>
      </c>
      <c r="G18" s="55">
        <v>50</v>
      </c>
      <c r="H18" s="55">
        <v>2036.3316620000001</v>
      </c>
      <c r="I18" s="1"/>
      <c r="K18" s="56"/>
      <c r="L18" s="57"/>
      <c r="M18" s="56"/>
    </row>
    <row r="19" spans="1:13" ht="12" customHeight="1">
      <c r="A19" s="53" t="s">
        <v>324</v>
      </c>
      <c r="B19" s="361">
        <v>1671</v>
      </c>
      <c r="C19" s="54">
        <v>3796.2436279999993</v>
      </c>
      <c r="D19" s="54">
        <f t="shared" si="3"/>
        <v>3796.2436279999993</v>
      </c>
      <c r="E19" s="54">
        <f t="shared" si="2"/>
        <v>1984.5304959999994</v>
      </c>
      <c r="F19" s="55">
        <v>1984.5304959999994</v>
      </c>
      <c r="G19" s="55">
        <v>0</v>
      </c>
      <c r="H19" s="55">
        <v>1811.7131320000001</v>
      </c>
      <c r="I19" s="1"/>
      <c r="K19" s="56"/>
      <c r="L19" s="57"/>
      <c r="M19" s="56"/>
    </row>
    <row r="20" spans="1:13" ht="12" customHeight="1">
      <c r="A20" s="53" t="s">
        <v>325</v>
      </c>
      <c r="B20" s="361">
        <v>2017</v>
      </c>
      <c r="C20" s="54">
        <v>5752.4860339999996</v>
      </c>
      <c r="D20" s="54">
        <f t="shared" si="3"/>
        <v>5752.4860339999996</v>
      </c>
      <c r="E20" s="54">
        <f t="shared" si="2"/>
        <v>2410.5725699999998</v>
      </c>
      <c r="F20" s="55">
        <v>2310.5763749999996</v>
      </c>
      <c r="G20" s="55">
        <v>99.996195</v>
      </c>
      <c r="H20" s="55">
        <v>3341.9134640000002</v>
      </c>
      <c r="I20" s="1"/>
      <c r="K20" s="56"/>
      <c r="L20" s="57"/>
      <c r="M20" s="56"/>
    </row>
    <row r="21" spans="1:13" ht="12" customHeight="1">
      <c r="A21" s="53" t="s">
        <v>326</v>
      </c>
      <c r="B21" s="361">
        <v>1586</v>
      </c>
      <c r="C21" s="54">
        <v>4677.1441610000002</v>
      </c>
      <c r="D21" s="54">
        <f t="shared" si="3"/>
        <v>4677.1441610000002</v>
      </c>
      <c r="E21" s="54">
        <f t="shared" si="2"/>
        <v>1883.4857329999995</v>
      </c>
      <c r="F21" s="55">
        <v>1848.5639329999995</v>
      </c>
      <c r="G21" s="55">
        <v>34.921799999999998</v>
      </c>
      <c r="H21" s="55">
        <v>2793.6584280000002</v>
      </c>
      <c r="I21" s="1"/>
      <c r="K21" s="56"/>
      <c r="L21" s="57"/>
      <c r="M21" s="56"/>
    </row>
    <row r="22" spans="1:13" ht="14.25" customHeight="1">
      <c r="A22" s="53" t="s">
        <v>327</v>
      </c>
      <c r="B22" s="361">
        <v>2847</v>
      </c>
      <c r="C22" s="54">
        <v>7419.3274499999989</v>
      </c>
      <c r="D22" s="54">
        <f t="shared" si="3"/>
        <v>7419.3274499999989</v>
      </c>
      <c r="E22" s="54">
        <f t="shared" si="2"/>
        <v>3408.1956459999988</v>
      </c>
      <c r="F22" s="55">
        <v>3389.5835949999987</v>
      </c>
      <c r="G22" s="55">
        <v>18.612051000000001</v>
      </c>
      <c r="H22" s="55">
        <v>4011.1318040000001</v>
      </c>
      <c r="I22" s="1"/>
      <c r="K22" s="56"/>
      <c r="L22" s="57"/>
      <c r="M22" s="56"/>
    </row>
    <row r="23" spans="1:13" ht="12" customHeight="1">
      <c r="A23" s="53" t="s">
        <v>328</v>
      </c>
      <c r="B23" s="361">
        <v>2259</v>
      </c>
      <c r="C23" s="54">
        <v>4612.1649839999991</v>
      </c>
      <c r="D23" s="54">
        <f t="shared" si="3"/>
        <v>4612.1649839999991</v>
      </c>
      <c r="E23" s="54">
        <f t="shared" si="2"/>
        <v>2477.1801019999994</v>
      </c>
      <c r="F23" s="55">
        <v>2477.1801019999994</v>
      </c>
      <c r="G23" s="55">
        <v>0</v>
      </c>
      <c r="H23" s="55">
        <v>2134.9848820000002</v>
      </c>
      <c r="I23" s="1"/>
      <c r="K23" s="56"/>
      <c r="L23" s="57"/>
      <c r="M23" s="56"/>
    </row>
    <row r="24" spans="1:13" ht="12" customHeight="1">
      <c r="A24" s="53" t="s">
        <v>329</v>
      </c>
      <c r="B24" s="361">
        <v>1879</v>
      </c>
      <c r="C24" s="54">
        <v>3501.6696110000003</v>
      </c>
      <c r="D24" s="54">
        <f t="shared" si="3"/>
        <v>3501.6696110000003</v>
      </c>
      <c r="E24" s="54">
        <f t="shared" si="2"/>
        <v>2218.8794560000001</v>
      </c>
      <c r="F24" s="55">
        <v>2182.354456</v>
      </c>
      <c r="G24" s="55">
        <v>36.524999999999999</v>
      </c>
      <c r="H24" s="55">
        <v>1282.7901550000001</v>
      </c>
      <c r="I24" s="1"/>
      <c r="K24" s="56"/>
      <c r="L24" s="57"/>
      <c r="M24" s="56"/>
    </row>
    <row r="25" spans="1:13" ht="12" customHeight="1">
      <c r="A25" s="53" t="s">
        <v>330</v>
      </c>
      <c r="B25" s="361">
        <v>1422</v>
      </c>
      <c r="C25" s="54">
        <v>4134.7826949999999</v>
      </c>
      <c r="D25" s="54">
        <f t="shared" si="3"/>
        <v>4134.7826949999999</v>
      </c>
      <c r="E25" s="54">
        <f t="shared" si="2"/>
        <v>1631.8250649999998</v>
      </c>
      <c r="F25" s="55">
        <v>1596.8955649999998</v>
      </c>
      <c r="G25" s="55">
        <v>34.929499999999997</v>
      </c>
      <c r="H25" s="55">
        <v>2502.9576300000003</v>
      </c>
      <c r="I25" s="1"/>
      <c r="K25" s="56"/>
      <c r="L25" s="57"/>
      <c r="M25" s="56"/>
    </row>
    <row r="26" spans="1:13" ht="12" customHeight="1">
      <c r="A26" s="53" t="s">
        <v>331</v>
      </c>
      <c r="B26" s="361">
        <v>2523</v>
      </c>
      <c r="C26" s="54">
        <v>7582.9622080000008</v>
      </c>
      <c r="D26" s="54">
        <f t="shared" si="3"/>
        <v>7582.9622080000008</v>
      </c>
      <c r="E26" s="54">
        <f t="shared" si="2"/>
        <v>2831.0008490000005</v>
      </c>
      <c r="F26" s="55">
        <v>2831.0008490000005</v>
      </c>
      <c r="G26" s="55">
        <v>0</v>
      </c>
      <c r="H26" s="55">
        <v>4751.9613590000008</v>
      </c>
      <c r="I26" s="1"/>
      <c r="K26" s="56"/>
      <c r="L26" s="57"/>
      <c r="M26" s="56"/>
    </row>
    <row r="27" spans="1:13" ht="12" customHeight="1">
      <c r="A27" s="53" t="s">
        <v>332</v>
      </c>
      <c r="B27" s="361">
        <v>1442</v>
      </c>
      <c r="C27" s="54">
        <v>3622.3678909999999</v>
      </c>
      <c r="D27" s="54">
        <f t="shared" si="3"/>
        <v>3622.3678909999999</v>
      </c>
      <c r="E27" s="54">
        <f t="shared" si="2"/>
        <v>1716.8560919999998</v>
      </c>
      <c r="F27" s="55">
        <v>1644.9596919999997</v>
      </c>
      <c r="G27" s="55">
        <v>71.8964</v>
      </c>
      <c r="H27" s="55">
        <v>1905.5117989999999</v>
      </c>
      <c r="I27" s="1"/>
      <c r="K27" s="56"/>
      <c r="L27" s="57"/>
      <c r="M27" s="56"/>
    </row>
    <row r="28" spans="1:13" ht="12" customHeight="1">
      <c r="A28" s="53" t="s">
        <v>333</v>
      </c>
      <c r="B28" s="361">
        <v>795</v>
      </c>
      <c r="C28" s="54">
        <v>2869.6099190000004</v>
      </c>
      <c r="D28" s="54">
        <f t="shared" si="3"/>
        <v>2869.6099190000004</v>
      </c>
      <c r="E28" s="54">
        <f t="shared" si="2"/>
        <v>1054.6143300000003</v>
      </c>
      <c r="F28" s="55">
        <v>901.88583000000028</v>
      </c>
      <c r="G28" s="55">
        <v>152.7285</v>
      </c>
      <c r="H28" s="55">
        <v>1814.9955890000001</v>
      </c>
      <c r="I28" s="1"/>
      <c r="K28" s="56"/>
      <c r="L28" s="57"/>
      <c r="M28" s="56"/>
    </row>
    <row r="29" spans="1:13" ht="12" customHeight="1">
      <c r="A29" s="53" t="s">
        <v>334</v>
      </c>
      <c r="B29" s="361">
        <v>813</v>
      </c>
      <c r="C29" s="54">
        <v>2924.4974680000005</v>
      </c>
      <c r="D29" s="54">
        <f t="shared" si="3"/>
        <v>2924.4974680000005</v>
      </c>
      <c r="E29" s="54">
        <f t="shared" si="2"/>
        <v>1099.0335410000005</v>
      </c>
      <c r="F29" s="55">
        <v>940.34354100000041</v>
      </c>
      <c r="G29" s="55">
        <v>158.69</v>
      </c>
      <c r="H29" s="55">
        <v>1825.463927</v>
      </c>
      <c r="I29" s="1"/>
      <c r="K29" s="56"/>
      <c r="L29" s="57"/>
      <c r="M29" s="56"/>
    </row>
    <row r="30" spans="1:13" ht="12" customHeight="1">
      <c r="A30" s="53" t="s">
        <v>335</v>
      </c>
      <c r="B30" s="361">
        <v>1002</v>
      </c>
      <c r="C30" s="54">
        <v>3646.0006859999994</v>
      </c>
      <c r="D30" s="54">
        <f t="shared" si="3"/>
        <v>3646.0006859999994</v>
      </c>
      <c r="E30" s="54">
        <f t="shared" si="2"/>
        <v>1537.0528209999998</v>
      </c>
      <c r="F30" s="55">
        <v>1415.4158209999998</v>
      </c>
      <c r="G30" s="55">
        <v>121.637</v>
      </c>
      <c r="H30" s="55">
        <v>2108.9478649999996</v>
      </c>
      <c r="I30" s="1"/>
      <c r="K30" s="56"/>
      <c r="L30" s="57"/>
      <c r="M30" s="56"/>
    </row>
    <row r="31" spans="1:13" ht="12" customHeight="1">
      <c r="A31" s="53" t="s">
        <v>336</v>
      </c>
      <c r="B31" s="361">
        <v>1218</v>
      </c>
      <c r="C31" s="54">
        <v>4285.798611000002</v>
      </c>
      <c r="D31" s="54">
        <f t="shared" si="3"/>
        <v>4285.798611000002</v>
      </c>
      <c r="E31" s="54">
        <f t="shared" si="2"/>
        <v>1511.7231030000012</v>
      </c>
      <c r="F31" s="55">
        <v>1453.9570500000011</v>
      </c>
      <c r="G31" s="55">
        <v>57.766052999999999</v>
      </c>
      <c r="H31" s="55">
        <v>2774.0755080000004</v>
      </c>
      <c r="I31" s="1"/>
      <c r="K31" s="56"/>
      <c r="L31" s="57"/>
      <c r="M31" s="56"/>
    </row>
    <row r="32" spans="1:13" ht="12" customHeight="1">
      <c r="A32" s="53" t="s">
        <v>337</v>
      </c>
      <c r="B32" s="361">
        <v>1100</v>
      </c>
      <c r="C32" s="54">
        <v>2552.0439880000004</v>
      </c>
      <c r="D32" s="54">
        <f t="shared" si="3"/>
        <v>2552.0439880000004</v>
      </c>
      <c r="E32" s="54">
        <f t="shared" si="2"/>
        <v>1296.9351870000003</v>
      </c>
      <c r="F32" s="55">
        <v>1246.0751870000004</v>
      </c>
      <c r="G32" s="55">
        <v>50.86</v>
      </c>
      <c r="H32" s="55">
        <v>1255.1088010000001</v>
      </c>
      <c r="I32" s="1"/>
      <c r="K32" s="56"/>
      <c r="L32" s="57"/>
      <c r="M32" s="56"/>
    </row>
    <row r="33" spans="1:13" ht="12" customHeight="1">
      <c r="A33" s="53" t="s">
        <v>338</v>
      </c>
      <c r="B33" s="361">
        <v>1253</v>
      </c>
      <c r="C33" s="54">
        <v>11565.994178999999</v>
      </c>
      <c r="D33" s="54">
        <f t="shared" si="3"/>
        <v>11565.994178999999</v>
      </c>
      <c r="E33" s="54">
        <f t="shared" si="2"/>
        <v>1853.0444740000007</v>
      </c>
      <c r="F33" s="55">
        <v>1467.9098080000006</v>
      </c>
      <c r="G33" s="55">
        <v>385.13466600000004</v>
      </c>
      <c r="H33" s="55">
        <v>9712.9497049999991</v>
      </c>
      <c r="I33" s="1"/>
      <c r="K33" s="56"/>
      <c r="L33" s="57"/>
      <c r="M33" s="56"/>
    </row>
    <row r="34" spans="1:13" ht="12" customHeight="1">
      <c r="A34" s="53" t="s">
        <v>339</v>
      </c>
      <c r="B34" s="361">
        <v>1316</v>
      </c>
      <c r="C34" s="54">
        <v>3760.9180969999998</v>
      </c>
      <c r="D34" s="54">
        <f t="shared" si="3"/>
        <v>3760.9180969999998</v>
      </c>
      <c r="E34" s="54">
        <f t="shared" si="2"/>
        <v>1614.9373130000001</v>
      </c>
      <c r="F34" s="55">
        <v>1458.7720230000002</v>
      </c>
      <c r="G34" s="55">
        <v>156.16529</v>
      </c>
      <c r="H34" s="55">
        <v>2145.9807839999999</v>
      </c>
      <c r="I34" s="1"/>
      <c r="K34" s="56"/>
      <c r="L34" s="57"/>
      <c r="M34" s="56"/>
    </row>
    <row r="35" spans="1:13" ht="12" customHeight="1">
      <c r="A35" s="53" t="s">
        <v>340</v>
      </c>
      <c r="B35" s="361">
        <v>2070</v>
      </c>
      <c r="C35" s="54">
        <v>4926.8807909999996</v>
      </c>
      <c r="D35" s="54">
        <f t="shared" si="3"/>
        <v>4926.8807909999996</v>
      </c>
      <c r="E35" s="54">
        <f t="shared" si="2"/>
        <v>2586.963401</v>
      </c>
      <c r="F35" s="55">
        <v>2514.8052710000002</v>
      </c>
      <c r="G35" s="55">
        <v>72.15813</v>
      </c>
      <c r="H35" s="55">
        <v>2339.9173900000001</v>
      </c>
      <c r="I35" s="1"/>
      <c r="K35" s="56"/>
      <c r="L35" s="57"/>
      <c r="M35" s="56"/>
    </row>
    <row r="36" spans="1:13" ht="12" customHeight="1">
      <c r="A36" s="53" t="s">
        <v>341</v>
      </c>
      <c r="B36" s="361">
        <v>1554</v>
      </c>
      <c r="C36" s="54">
        <v>3048.577894</v>
      </c>
      <c r="D36" s="54">
        <f t="shared" si="3"/>
        <v>3048.577894</v>
      </c>
      <c r="E36" s="54">
        <f t="shared" si="2"/>
        <v>1812.1457889999999</v>
      </c>
      <c r="F36" s="55">
        <v>1717.9657889999999</v>
      </c>
      <c r="G36" s="55">
        <v>94.18</v>
      </c>
      <c r="H36" s="55">
        <v>1236.4321049999999</v>
      </c>
      <c r="I36" s="1"/>
      <c r="K36" s="56"/>
      <c r="L36" s="57"/>
      <c r="M36" s="56"/>
    </row>
    <row r="37" spans="1:13" ht="12" customHeight="1">
      <c r="A37" s="52" t="s">
        <v>342</v>
      </c>
      <c r="B37" s="361">
        <f>SUM(B38:B39)</f>
        <v>8866</v>
      </c>
      <c r="C37" s="51">
        <v>18408.862109000002</v>
      </c>
      <c r="D37" s="51">
        <f t="shared" ref="D37:H37" si="4">D38+D39</f>
        <v>18408.862109000002</v>
      </c>
      <c r="E37" s="51">
        <f t="shared" si="4"/>
        <v>9916.7908499999994</v>
      </c>
      <c r="F37" s="51">
        <f t="shared" si="4"/>
        <v>9662.3227530000004</v>
      </c>
      <c r="G37" s="51">
        <f t="shared" si="4"/>
        <v>254.468097</v>
      </c>
      <c r="H37" s="51">
        <f t="shared" si="4"/>
        <v>8492.0712590000003</v>
      </c>
      <c r="I37" s="1"/>
    </row>
    <row r="38" spans="1:13" ht="12" customHeight="1">
      <c r="A38" s="53" t="s">
        <v>343</v>
      </c>
      <c r="B38" s="361">
        <v>5542</v>
      </c>
      <c r="C38" s="54">
        <v>11736.681167999999</v>
      </c>
      <c r="D38" s="54">
        <f t="shared" si="3"/>
        <v>11736.681167999999</v>
      </c>
      <c r="E38" s="54">
        <f t="shared" si="2"/>
        <v>5843.8522229999999</v>
      </c>
      <c r="F38" s="55">
        <v>5788.402223</v>
      </c>
      <c r="G38" s="55">
        <v>55.45</v>
      </c>
      <c r="H38" s="55">
        <v>5892.8289450000002</v>
      </c>
      <c r="K38" s="56"/>
      <c r="L38" s="57"/>
      <c r="M38" s="56"/>
    </row>
    <row r="39" spans="1:13" ht="12" customHeight="1">
      <c r="A39" s="53" t="s">
        <v>344</v>
      </c>
      <c r="B39" s="361">
        <v>3324</v>
      </c>
      <c r="C39" s="54">
        <v>6672.1809410000005</v>
      </c>
      <c r="D39" s="54">
        <f t="shared" si="3"/>
        <v>6672.1809410000005</v>
      </c>
      <c r="E39" s="54">
        <f>F39+G39</f>
        <v>4072.938627</v>
      </c>
      <c r="F39" s="55">
        <v>3873.9205299999999</v>
      </c>
      <c r="G39" s="55">
        <v>199.01809699999998</v>
      </c>
      <c r="H39" s="55">
        <v>2599.2423140000001</v>
      </c>
      <c r="K39" s="56"/>
      <c r="L39" s="57"/>
      <c r="M39" s="56"/>
    </row>
  </sheetData>
  <mergeCells count="8">
    <mergeCell ref="A1:D1"/>
    <mergeCell ref="A2:H2"/>
    <mergeCell ref="A4:A6"/>
    <mergeCell ref="D4:H4"/>
    <mergeCell ref="D5:D6"/>
    <mergeCell ref="E5:G5"/>
    <mergeCell ref="H5:H6"/>
    <mergeCell ref="C5:C6"/>
  </mergeCells>
  <phoneticPr fontId="4" type="noConversion"/>
  <printOptions horizontalCentered="1" verticalCentered="1"/>
  <pageMargins left="0.78740157480314965" right="0.78740157480314965" top="0.59055118110236227" bottom="0.59055118110236227" header="0.31496062992125984" footer="0.23622047244094491"/>
  <pageSetup paperSize="9" scale="85" fitToHeight="0"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63"/>
  <sheetViews>
    <sheetView showZeros="0" topLeftCell="A13" workbookViewId="0">
      <selection activeCell="D5" sqref="D5"/>
    </sheetView>
  </sheetViews>
  <sheetFormatPr defaultColWidth="10" defaultRowHeight="13.5"/>
  <cols>
    <col min="1" max="1" width="54.625" style="281" customWidth="1"/>
    <col min="2" max="2" width="15.125" style="371" customWidth="1"/>
    <col min="3" max="3" width="13" style="372" customWidth="1"/>
    <col min="4" max="4" width="14.75" style="372" customWidth="1"/>
    <col min="5" max="16384" width="10" style="274"/>
  </cols>
  <sheetData>
    <row r="1" spans="1:4" ht="25.5" customHeight="1">
      <c r="A1" s="389" t="s">
        <v>983</v>
      </c>
      <c r="B1" s="389"/>
      <c r="C1" s="389"/>
      <c r="D1" s="389"/>
    </row>
    <row r="2" spans="1:4" ht="24">
      <c r="A2" s="390" t="s">
        <v>978</v>
      </c>
      <c r="B2" s="390"/>
      <c r="C2" s="390"/>
      <c r="D2" s="390"/>
    </row>
    <row r="3" spans="1:4">
      <c r="A3" s="410" t="s">
        <v>882</v>
      </c>
      <c r="B3" s="410"/>
      <c r="C3" s="410"/>
      <c r="D3" s="410"/>
    </row>
    <row r="4" spans="1:4" ht="20.25" customHeight="1">
      <c r="A4" s="275"/>
      <c r="B4" s="364"/>
      <c r="C4" s="276"/>
      <c r="D4" s="276" t="s">
        <v>883</v>
      </c>
    </row>
    <row r="5" spans="1:4" s="373" customFormat="1" ht="24" customHeight="1">
      <c r="A5" s="277" t="s">
        <v>1019</v>
      </c>
      <c r="B5" s="278" t="s">
        <v>1020</v>
      </c>
      <c r="C5" s="278" t="s">
        <v>1021</v>
      </c>
      <c r="D5" s="278" t="s">
        <v>1012</v>
      </c>
    </row>
    <row r="6" spans="1:4" ht="24" customHeight="1">
      <c r="A6" s="277" t="s">
        <v>1018</v>
      </c>
      <c r="B6" s="365">
        <f>+B7+B10</f>
        <v>43726</v>
      </c>
      <c r="C6" s="365">
        <f t="shared" ref="C6:D6" si="0">+C7+C10</f>
        <v>125520.16415299999</v>
      </c>
      <c r="D6" s="365">
        <f t="shared" si="0"/>
        <v>125520.16415299999</v>
      </c>
    </row>
    <row r="7" spans="1:4" ht="24" customHeight="1">
      <c r="A7" s="363" t="s">
        <v>1022</v>
      </c>
      <c r="B7" s="366">
        <f>SUM(B8:B9)</f>
        <v>43726</v>
      </c>
      <c r="C7" s="366">
        <f t="shared" ref="C7:D7" si="1">SUM(C8:C9)</f>
        <v>52747.839091000009</v>
      </c>
      <c r="D7" s="366">
        <f t="shared" si="1"/>
        <v>52747.839091000009</v>
      </c>
    </row>
    <row r="8" spans="1:4" ht="24" customHeight="1">
      <c r="A8" s="387" t="s">
        <v>1031</v>
      </c>
      <c r="B8" s="367">
        <v>43726</v>
      </c>
      <c r="C8" s="370">
        <v>50782.970506000012</v>
      </c>
      <c r="D8" s="370">
        <v>50782.970506000012</v>
      </c>
    </row>
    <row r="9" spans="1:4" ht="24" customHeight="1">
      <c r="A9" s="387" t="s">
        <v>1032</v>
      </c>
      <c r="B9" s="367"/>
      <c r="C9" s="370">
        <v>1964.8685849999997</v>
      </c>
      <c r="D9" s="370">
        <v>1964.8685849999997</v>
      </c>
    </row>
    <row r="10" spans="1:4" ht="24" customHeight="1">
      <c r="A10" s="363" t="s">
        <v>1017</v>
      </c>
      <c r="B10" s="368"/>
      <c r="C10" s="279">
        <f>SUM(C11:C40)</f>
        <v>72772.325061999989</v>
      </c>
      <c r="D10" s="279">
        <f>SUM(D11:D40)</f>
        <v>72772.325061999989</v>
      </c>
    </row>
    <row r="11" spans="1:4" ht="20.100000000000001" customHeight="1">
      <c r="A11" s="280" t="s">
        <v>1030</v>
      </c>
      <c r="B11" s="369"/>
      <c r="C11" s="370">
        <v>9820.9929119999997</v>
      </c>
      <c r="D11" s="370">
        <v>9820.9929119999997</v>
      </c>
    </row>
    <row r="12" spans="1:4" ht="20.100000000000001" customHeight="1">
      <c r="A12" s="280" t="s">
        <v>884</v>
      </c>
      <c r="B12" s="369"/>
      <c r="C12" s="370">
        <v>16.467514999999999</v>
      </c>
      <c r="D12" s="370">
        <v>16.467514999999999</v>
      </c>
    </row>
    <row r="13" spans="1:4" ht="20.100000000000001" customHeight="1">
      <c r="A13" s="280" t="s">
        <v>885</v>
      </c>
      <c r="B13" s="369"/>
      <c r="C13" s="370">
        <v>85.14</v>
      </c>
      <c r="D13" s="370">
        <v>85.14</v>
      </c>
    </row>
    <row r="14" spans="1:4" ht="20.100000000000001" customHeight="1">
      <c r="A14" s="280" t="s">
        <v>886</v>
      </c>
      <c r="B14" s="369"/>
      <c r="C14" s="370">
        <v>170.39789999999999</v>
      </c>
      <c r="D14" s="370">
        <v>170.39789999999999</v>
      </c>
    </row>
    <row r="15" spans="1:4" ht="20.100000000000001" customHeight="1">
      <c r="A15" s="280" t="s">
        <v>980</v>
      </c>
      <c r="B15" s="369"/>
      <c r="C15" s="370">
        <v>1627.107475</v>
      </c>
      <c r="D15" s="370">
        <v>1627.107475</v>
      </c>
    </row>
    <row r="16" spans="1:4" ht="20.100000000000001" customHeight="1">
      <c r="A16" s="280" t="s">
        <v>887</v>
      </c>
      <c r="B16" s="369"/>
      <c r="C16" s="370">
        <v>406.85135400000001</v>
      </c>
      <c r="D16" s="370">
        <v>406.85135400000001</v>
      </c>
    </row>
    <row r="17" spans="1:4" ht="20.100000000000001" customHeight="1">
      <c r="A17" s="280" t="s">
        <v>888</v>
      </c>
      <c r="B17" s="369"/>
      <c r="C17" s="370">
        <v>13.256</v>
      </c>
      <c r="D17" s="370">
        <v>13.256</v>
      </c>
    </row>
    <row r="18" spans="1:4" ht="20.100000000000001" customHeight="1">
      <c r="A18" s="280" t="s">
        <v>889</v>
      </c>
      <c r="B18" s="369"/>
      <c r="C18" s="370">
        <v>23371.800599999999</v>
      </c>
      <c r="D18" s="370">
        <v>23371.800599999999</v>
      </c>
    </row>
    <row r="19" spans="1:4" ht="20.100000000000001" customHeight="1">
      <c r="A19" s="280" t="s">
        <v>890</v>
      </c>
      <c r="B19" s="369"/>
      <c r="C19" s="370">
        <v>1148.085214</v>
      </c>
      <c r="D19" s="370">
        <v>1148.085214</v>
      </c>
    </row>
    <row r="20" spans="1:4" ht="20.100000000000001" customHeight="1">
      <c r="A20" s="280" t="s">
        <v>979</v>
      </c>
      <c r="B20" s="369"/>
      <c r="C20" s="370">
        <v>8104.5240029999986</v>
      </c>
      <c r="D20" s="370">
        <v>8104.5240029999986</v>
      </c>
    </row>
    <row r="21" spans="1:4" ht="20.100000000000001" customHeight="1">
      <c r="A21" s="280" t="s">
        <v>891</v>
      </c>
      <c r="B21" s="369"/>
      <c r="C21" s="370">
        <v>1747.8499570000001</v>
      </c>
      <c r="D21" s="370">
        <v>1747.8499570000001</v>
      </c>
    </row>
    <row r="22" spans="1:4" ht="20.100000000000001" customHeight="1">
      <c r="A22" s="280" t="s">
        <v>892</v>
      </c>
      <c r="B22" s="369"/>
      <c r="C22" s="370">
        <v>1274.565032</v>
      </c>
      <c r="D22" s="370">
        <v>1274.565032</v>
      </c>
    </row>
    <row r="23" spans="1:4" ht="20.100000000000001" customHeight="1">
      <c r="A23" s="280" t="s">
        <v>893</v>
      </c>
      <c r="B23" s="369"/>
      <c r="C23" s="370">
        <v>256.68150000000003</v>
      </c>
      <c r="D23" s="370">
        <v>256.68150000000003</v>
      </c>
    </row>
    <row r="24" spans="1:4" ht="20.100000000000001" customHeight="1">
      <c r="A24" s="280" t="s">
        <v>894</v>
      </c>
      <c r="B24" s="369"/>
      <c r="C24" s="370">
        <v>33.630000000000003</v>
      </c>
      <c r="D24" s="370">
        <v>33.630000000000003</v>
      </c>
    </row>
    <row r="25" spans="1:4" ht="20.100000000000001" customHeight="1">
      <c r="A25" s="280" t="s">
        <v>895</v>
      </c>
      <c r="B25" s="369"/>
      <c r="C25" s="370">
        <v>2431.0291889999999</v>
      </c>
      <c r="D25" s="370">
        <v>2431.0291889999999</v>
      </c>
    </row>
    <row r="26" spans="1:4" ht="20.100000000000001" customHeight="1">
      <c r="A26" s="280" t="s">
        <v>896</v>
      </c>
      <c r="B26" s="369"/>
      <c r="C26" s="370">
        <v>1401.913</v>
      </c>
      <c r="D26" s="370">
        <v>1401.913</v>
      </c>
    </row>
    <row r="27" spans="1:4" ht="20.100000000000001" customHeight="1">
      <c r="A27" s="280" t="s">
        <v>897</v>
      </c>
      <c r="B27" s="369"/>
      <c r="C27" s="370">
        <v>1128.26</v>
      </c>
      <c r="D27" s="370">
        <v>1128.26</v>
      </c>
    </row>
    <row r="28" spans="1:4" ht="20.100000000000001" customHeight="1">
      <c r="A28" s="280" t="s">
        <v>898</v>
      </c>
      <c r="B28" s="369"/>
      <c r="C28" s="370">
        <v>2111.9983220000004</v>
      </c>
      <c r="D28" s="370">
        <v>2111.9983220000004</v>
      </c>
    </row>
    <row r="29" spans="1:4" ht="20.100000000000001" customHeight="1">
      <c r="A29" s="280" t="s">
        <v>899</v>
      </c>
      <c r="B29" s="369"/>
      <c r="C29" s="370">
        <v>7041.5372199999993</v>
      </c>
      <c r="D29" s="370">
        <v>7041.5372199999993</v>
      </c>
    </row>
    <row r="30" spans="1:4" ht="20.100000000000001" customHeight="1">
      <c r="A30" s="280" t="s">
        <v>900</v>
      </c>
      <c r="B30" s="369"/>
      <c r="C30" s="370">
        <v>174.30053700000002</v>
      </c>
      <c r="D30" s="370">
        <v>174.30053700000002</v>
      </c>
    </row>
    <row r="31" spans="1:4" ht="20.100000000000001" customHeight="1">
      <c r="A31" s="280" t="s">
        <v>901</v>
      </c>
      <c r="B31" s="369"/>
      <c r="C31" s="370">
        <v>2852.9857569999999</v>
      </c>
      <c r="D31" s="370">
        <v>2852.9857569999999</v>
      </c>
    </row>
    <row r="32" spans="1:4" ht="20.100000000000001" customHeight="1">
      <c r="A32" s="280" t="s">
        <v>902</v>
      </c>
      <c r="B32" s="369"/>
      <c r="C32" s="370">
        <v>98.34</v>
      </c>
      <c r="D32" s="370">
        <v>98.34</v>
      </c>
    </row>
    <row r="33" spans="1:4" ht="20.100000000000001" customHeight="1">
      <c r="A33" s="280" t="s">
        <v>903</v>
      </c>
      <c r="B33" s="369"/>
      <c r="C33" s="370">
        <v>1662.0444519999999</v>
      </c>
      <c r="D33" s="370">
        <v>1662.0444519999999</v>
      </c>
    </row>
    <row r="34" spans="1:4" ht="18.75" customHeight="1">
      <c r="A34" s="280" t="s">
        <v>904</v>
      </c>
      <c r="B34" s="369"/>
      <c r="C34" s="370">
        <v>331.49685400000004</v>
      </c>
      <c r="D34" s="370">
        <v>331.49685400000004</v>
      </c>
    </row>
    <row r="35" spans="1:4" ht="20.100000000000001" customHeight="1">
      <c r="A35" s="280" t="s">
        <v>905</v>
      </c>
      <c r="B35" s="369"/>
      <c r="C35" s="370">
        <v>134.37899999999999</v>
      </c>
      <c r="D35" s="370">
        <v>134.37899999999999</v>
      </c>
    </row>
    <row r="36" spans="1:4" ht="20.100000000000001" customHeight="1">
      <c r="A36" s="280" t="s">
        <v>906</v>
      </c>
      <c r="B36" s="369"/>
      <c r="C36" s="370">
        <v>79.5</v>
      </c>
      <c r="D36" s="370">
        <v>79.5</v>
      </c>
    </row>
    <row r="37" spans="1:4" ht="20.100000000000001" customHeight="1">
      <c r="A37" s="280" t="s">
        <v>907</v>
      </c>
      <c r="B37" s="369"/>
      <c r="C37" s="370">
        <v>1239.8180600000001</v>
      </c>
      <c r="D37" s="370">
        <v>1239.8180600000001</v>
      </c>
    </row>
    <row r="38" spans="1:4" ht="20.100000000000001" customHeight="1">
      <c r="A38" s="280" t="s">
        <v>908</v>
      </c>
      <c r="B38" s="369"/>
      <c r="C38" s="370">
        <v>2923.033629</v>
      </c>
      <c r="D38" s="370">
        <v>2923.033629</v>
      </c>
    </row>
    <row r="39" spans="1:4" ht="20.100000000000001" customHeight="1">
      <c r="A39" s="280" t="s">
        <v>909</v>
      </c>
      <c r="B39" s="369"/>
      <c r="C39" s="370">
        <v>501.85193099999998</v>
      </c>
      <c r="D39" s="370">
        <v>501.85193099999998</v>
      </c>
    </row>
    <row r="40" spans="1:4" ht="20.100000000000001" customHeight="1">
      <c r="A40" s="280" t="s">
        <v>910</v>
      </c>
      <c r="B40" s="369"/>
      <c r="C40" s="370">
        <v>582.48764900000003</v>
      </c>
      <c r="D40" s="370">
        <v>582.48764900000003</v>
      </c>
    </row>
    <row r="41" spans="1:4" ht="49.5" customHeight="1">
      <c r="A41" s="411"/>
      <c r="B41" s="411"/>
      <c r="C41" s="411"/>
      <c r="D41" s="411"/>
    </row>
    <row r="42" spans="1:4" ht="20.100000000000001" customHeight="1"/>
    <row r="43" spans="1:4" ht="20.100000000000001" customHeight="1"/>
    <row r="44" spans="1:4" ht="20.100000000000001" customHeight="1"/>
    <row r="45" spans="1:4" ht="20.100000000000001" customHeight="1"/>
    <row r="46" spans="1:4" ht="20.100000000000001" customHeight="1"/>
    <row r="47" spans="1:4" ht="20.100000000000001" customHeight="1"/>
    <row r="48" spans="1:4" ht="20.100000000000001" customHeight="1"/>
    <row r="49" spans="2:4" ht="20.100000000000001" customHeight="1"/>
    <row r="50" spans="2:4" ht="20.100000000000001" customHeight="1"/>
    <row r="51" spans="2:4" ht="20.100000000000001" customHeight="1"/>
    <row r="52" spans="2:4" s="281" customFormat="1" ht="20.100000000000001" customHeight="1">
      <c r="B52" s="371"/>
      <c r="C52" s="372"/>
      <c r="D52" s="372"/>
    </row>
    <row r="53" spans="2:4" s="281" customFormat="1" ht="20.100000000000001" customHeight="1">
      <c r="B53" s="371"/>
      <c r="C53" s="372"/>
      <c r="D53" s="372"/>
    </row>
    <row r="54" spans="2:4" s="281" customFormat="1" ht="20.100000000000001" customHeight="1">
      <c r="B54" s="371"/>
      <c r="C54" s="372"/>
      <c r="D54" s="372"/>
    </row>
    <row r="55" spans="2:4" s="281" customFormat="1" ht="20.100000000000001" customHeight="1">
      <c r="B55" s="371"/>
      <c r="C55" s="372"/>
      <c r="D55" s="372"/>
    </row>
    <row r="56" spans="2:4" s="281" customFormat="1" ht="20.100000000000001" customHeight="1">
      <c r="B56" s="371"/>
      <c r="C56" s="372"/>
      <c r="D56" s="372"/>
    </row>
    <row r="57" spans="2:4" s="281" customFormat="1" ht="20.100000000000001" customHeight="1">
      <c r="B57" s="371"/>
      <c r="C57" s="372"/>
      <c r="D57" s="372"/>
    </row>
    <row r="58" spans="2:4" s="281" customFormat="1" ht="20.100000000000001" customHeight="1">
      <c r="B58" s="371"/>
      <c r="C58" s="372"/>
      <c r="D58" s="372"/>
    </row>
    <row r="59" spans="2:4" s="281" customFormat="1" ht="20.100000000000001" customHeight="1">
      <c r="B59" s="371"/>
      <c r="C59" s="372"/>
      <c r="D59" s="372"/>
    </row>
    <row r="60" spans="2:4" s="281" customFormat="1" ht="20.100000000000001" customHeight="1">
      <c r="B60" s="371"/>
      <c r="C60" s="372"/>
      <c r="D60" s="372"/>
    </row>
    <row r="61" spans="2:4" s="281" customFormat="1" ht="20.100000000000001" customHeight="1">
      <c r="B61" s="371"/>
      <c r="C61" s="372"/>
      <c r="D61" s="372"/>
    </row>
    <row r="62" spans="2:4" s="281" customFormat="1" ht="20.100000000000001" customHeight="1">
      <c r="B62" s="371"/>
      <c r="C62" s="372"/>
      <c r="D62" s="372"/>
    </row>
    <row r="63" spans="2:4" s="281" customFormat="1" ht="20.100000000000001" customHeight="1">
      <c r="B63" s="371"/>
      <c r="C63" s="372"/>
      <c r="D63" s="372"/>
    </row>
  </sheetData>
  <mergeCells count="4">
    <mergeCell ref="A1:D1"/>
    <mergeCell ref="A2:D2"/>
    <mergeCell ref="A3:D3"/>
    <mergeCell ref="A41:D41"/>
  </mergeCells>
  <phoneticPr fontId="4" type="noConversion"/>
  <printOptions horizontalCentered="1" verticalCentered="1"/>
  <pageMargins left="0.78740157480314965" right="0.78740157480314965" top="0.59055118110236227" bottom="0.59055118110236227" header="0.31496062992125984" footer="0.23622047244094491"/>
  <pageSetup paperSize="9" scale="85" orientation="portrait"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X55"/>
  <sheetViews>
    <sheetView showZeros="0" topLeftCell="B1" zoomScaleNormal="100" zoomScaleSheetLayoutView="130" workbookViewId="0">
      <selection activeCell="A2" sqref="A2:V2"/>
    </sheetView>
  </sheetViews>
  <sheetFormatPr defaultColWidth="9" defaultRowHeight="14.25"/>
  <cols>
    <col min="1" max="1" width="28.375" style="95" customWidth="1"/>
    <col min="2" max="3" width="11.125" style="79" customWidth="1"/>
    <col min="4" max="4" width="11.125" style="79" hidden="1" customWidth="1"/>
    <col min="5" max="5" width="10.75" style="79" customWidth="1"/>
    <col min="6" max="7" width="10.5" style="79" customWidth="1"/>
    <col min="8" max="8" width="11.125" style="96" hidden="1" customWidth="1"/>
    <col min="9" max="9" width="11.125" style="97" hidden="1" customWidth="1"/>
    <col min="10" max="10" width="10.125" style="97" customWidth="1"/>
    <col min="11" max="11" width="12" style="96" customWidth="1"/>
    <col min="12" max="12" width="22.875" style="98" customWidth="1"/>
    <col min="13" max="13" width="10.25" style="79" customWidth="1"/>
    <col min="14" max="14" width="10.125" style="79" customWidth="1"/>
    <col min="15" max="15" width="11.125" style="79" hidden="1" customWidth="1"/>
    <col min="16" max="16" width="10.75" style="79" customWidth="1"/>
    <col min="17" max="17" width="11.125" style="79" customWidth="1"/>
    <col min="18" max="18" width="10.375" style="79" customWidth="1"/>
    <col min="19" max="19" width="11.125" style="96" hidden="1" customWidth="1"/>
    <col min="20" max="20" width="16" style="97" hidden="1" customWidth="1"/>
    <col min="21" max="21" width="9.875" style="97" customWidth="1"/>
    <col min="22" max="22" width="11.25" style="96" customWidth="1"/>
    <col min="23" max="23" width="33.625" style="61" hidden="1" customWidth="1"/>
    <col min="24" max="24" width="0" style="61" hidden="1" customWidth="1"/>
    <col min="25" max="16384" width="9" style="61"/>
  </cols>
  <sheetData>
    <row r="1" spans="1:24" ht="20.25" customHeight="1">
      <c r="A1" s="412" t="s">
        <v>984</v>
      </c>
      <c r="B1" s="412"/>
      <c r="C1" s="412"/>
      <c r="D1" s="412"/>
      <c r="E1" s="412"/>
      <c r="F1" s="412"/>
      <c r="G1" s="412"/>
      <c r="H1" s="412"/>
      <c r="I1" s="412"/>
      <c r="J1" s="412"/>
      <c r="K1" s="412"/>
      <c r="L1" s="412"/>
      <c r="M1" s="58"/>
      <c r="N1" s="58"/>
      <c r="O1" s="58"/>
      <c r="P1" s="58"/>
      <c r="Q1" s="58"/>
      <c r="R1" s="58"/>
      <c r="S1" s="59"/>
      <c r="T1" s="60"/>
      <c r="U1" s="60"/>
      <c r="V1" s="59"/>
    </row>
    <row r="2" spans="1:24" ht="21" customHeight="1">
      <c r="A2" s="413" t="s">
        <v>405</v>
      </c>
      <c r="B2" s="413"/>
      <c r="C2" s="413"/>
      <c r="D2" s="413"/>
      <c r="E2" s="413"/>
      <c r="F2" s="413"/>
      <c r="G2" s="413"/>
      <c r="H2" s="413"/>
      <c r="I2" s="413"/>
      <c r="J2" s="413"/>
      <c r="K2" s="413"/>
      <c r="L2" s="413"/>
      <c r="M2" s="413"/>
      <c r="N2" s="413"/>
      <c r="O2" s="413"/>
      <c r="P2" s="413"/>
      <c r="Q2" s="413"/>
      <c r="R2" s="413"/>
      <c r="S2" s="413"/>
      <c r="T2" s="413"/>
      <c r="U2" s="413"/>
      <c r="V2" s="413"/>
    </row>
    <row r="3" spans="1:24" ht="15" customHeight="1">
      <c r="A3" s="414" t="s">
        <v>345</v>
      </c>
      <c r="B3" s="414"/>
      <c r="C3" s="414"/>
      <c r="D3" s="414"/>
      <c r="E3" s="414"/>
      <c r="F3" s="414"/>
      <c r="G3" s="414"/>
      <c r="H3" s="414"/>
      <c r="I3" s="414"/>
      <c r="J3" s="414"/>
      <c r="K3" s="414"/>
      <c r="L3" s="414"/>
      <c r="M3" s="62"/>
      <c r="N3" s="62"/>
      <c r="O3" s="62"/>
      <c r="P3" s="62"/>
      <c r="Q3" s="62"/>
      <c r="R3" s="62"/>
      <c r="S3" s="415" t="s">
        <v>346</v>
      </c>
      <c r="T3" s="415"/>
      <c r="U3" s="415"/>
      <c r="V3" s="415"/>
    </row>
    <row r="4" spans="1:24" ht="56.25">
      <c r="A4" s="63" t="s">
        <v>347</v>
      </c>
      <c r="B4" s="6" t="s">
        <v>348</v>
      </c>
      <c r="C4" s="6" t="s">
        <v>349</v>
      </c>
      <c r="D4" s="6" t="s">
        <v>350</v>
      </c>
      <c r="E4" s="6" t="s">
        <v>1023</v>
      </c>
      <c r="F4" s="6" t="s">
        <v>1010</v>
      </c>
      <c r="G4" s="6" t="s">
        <v>305</v>
      </c>
      <c r="H4" s="7" t="s">
        <v>351</v>
      </c>
      <c r="I4" s="8" t="s">
        <v>352</v>
      </c>
      <c r="J4" s="345" t="s">
        <v>1005</v>
      </c>
      <c r="K4" s="297" t="s">
        <v>1006</v>
      </c>
      <c r="L4" s="63" t="s">
        <v>353</v>
      </c>
      <c r="M4" s="6" t="s">
        <v>348</v>
      </c>
      <c r="N4" s="6" t="s">
        <v>349</v>
      </c>
      <c r="O4" s="6" t="s">
        <v>350</v>
      </c>
      <c r="P4" s="6" t="s">
        <v>1023</v>
      </c>
      <c r="Q4" s="6" t="s">
        <v>1024</v>
      </c>
      <c r="R4" s="6" t="s">
        <v>305</v>
      </c>
      <c r="S4" s="64" t="s">
        <v>354</v>
      </c>
      <c r="T4" s="8" t="s">
        <v>352</v>
      </c>
      <c r="U4" s="345" t="s">
        <v>1005</v>
      </c>
      <c r="V4" s="297" t="s">
        <v>1006</v>
      </c>
    </row>
    <row r="5" spans="1:24" ht="20.100000000000001" customHeight="1">
      <c r="A5" s="63" t="s">
        <v>355</v>
      </c>
      <c r="B5" s="65">
        <f>B6+B20</f>
        <v>136619</v>
      </c>
      <c r="C5" s="65">
        <f t="shared" ref="C5" si="0">C6+C20</f>
        <v>253107</v>
      </c>
      <c r="D5" s="65">
        <f t="shared" ref="D5:G5" si="1">D6+D20</f>
        <v>116488</v>
      </c>
      <c r="E5" s="65">
        <f t="shared" si="1"/>
        <v>253129</v>
      </c>
      <c r="F5" s="65">
        <f t="shared" si="1"/>
        <v>253538</v>
      </c>
      <c r="G5" s="65">
        <f t="shared" si="1"/>
        <v>253538</v>
      </c>
      <c r="H5" s="9" t="s">
        <v>356</v>
      </c>
      <c r="I5" s="66"/>
      <c r="J5" s="66"/>
      <c r="K5" s="67"/>
      <c r="L5" s="63" t="s">
        <v>357</v>
      </c>
      <c r="M5" s="65">
        <f>M6+M20</f>
        <v>136619</v>
      </c>
      <c r="N5" s="65">
        <f t="shared" ref="N5:Q5" si="2">N6+N20</f>
        <v>253107</v>
      </c>
      <c r="O5" s="65">
        <f t="shared" si="2"/>
        <v>116488</v>
      </c>
      <c r="P5" s="65">
        <f t="shared" si="2"/>
        <v>253129</v>
      </c>
      <c r="Q5" s="65">
        <f t="shared" si="2"/>
        <v>253538</v>
      </c>
      <c r="R5" s="65">
        <f t="shared" ref="R5" si="3">R6+R20</f>
        <v>253538</v>
      </c>
      <c r="S5" s="11" t="s">
        <v>358</v>
      </c>
      <c r="T5" s="10"/>
      <c r="U5" s="10"/>
      <c r="V5" s="68"/>
    </row>
    <row r="6" spans="1:24" ht="20.100000000000001" customHeight="1">
      <c r="A6" s="69" t="s">
        <v>10</v>
      </c>
      <c r="B6" s="65">
        <f>SUM(B7:B19)</f>
        <v>110000</v>
      </c>
      <c r="C6" s="65">
        <f>SUM(C7:C19)</f>
        <v>78379</v>
      </c>
      <c r="D6" s="65">
        <f t="shared" ref="D6:F6" si="4">SUM(D7:D19)</f>
        <v>-31621</v>
      </c>
      <c r="E6" s="65">
        <f>SUM(E7:E19)</f>
        <v>78379</v>
      </c>
      <c r="F6" s="65">
        <f t="shared" si="4"/>
        <v>78788</v>
      </c>
      <c r="G6" s="65">
        <f t="shared" ref="G6:I6" si="5">SUM(G7:G19)</f>
        <v>78788</v>
      </c>
      <c r="H6" s="9">
        <f>G6/C6</f>
        <v>1.0052182344760714</v>
      </c>
      <c r="I6" s="70">
        <f t="shared" si="5"/>
        <v>82961</v>
      </c>
      <c r="J6" s="71">
        <f>+G6/E6</f>
        <v>1.0052182344760714</v>
      </c>
      <c r="K6" s="71">
        <f>G6/I6-1</f>
        <v>-5.0300743722954122E-2</v>
      </c>
      <c r="L6" s="69" t="s">
        <v>11</v>
      </c>
      <c r="M6" s="65">
        <f>SUM(M7:M19)</f>
        <v>89919</v>
      </c>
      <c r="N6" s="65">
        <f t="shared" ref="N6:Q6" si="6">SUM(N7:N19)</f>
        <v>94675</v>
      </c>
      <c r="O6" s="65">
        <f t="shared" si="6"/>
        <v>4756</v>
      </c>
      <c r="P6" s="65">
        <f t="shared" ref="P6" si="7">SUM(P7:P19)</f>
        <v>95129</v>
      </c>
      <c r="Q6" s="65">
        <f t="shared" si="6"/>
        <v>95070</v>
      </c>
      <c r="R6" s="65">
        <f t="shared" ref="R6:T6" si="8">SUM(R7:R19)</f>
        <v>95070</v>
      </c>
      <c r="S6" s="11">
        <f>R6/N6</f>
        <v>1.0041721679429627</v>
      </c>
      <c r="T6" s="70">
        <f t="shared" si="8"/>
        <v>94662</v>
      </c>
      <c r="U6" s="72">
        <f>+R6/P6</f>
        <v>0.99937978954892825</v>
      </c>
      <c r="V6" s="72">
        <f>R6/T6-1</f>
        <v>4.3100716232489233E-3</v>
      </c>
      <c r="W6" s="73" t="s">
        <v>11</v>
      </c>
      <c r="X6" s="74">
        <f>SUM(X7:X15)</f>
        <v>94662</v>
      </c>
    </row>
    <row r="7" spans="1:24" ht="20.100000000000001" customHeight="1">
      <c r="A7" s="13" t="s">
        <v>359</v>
      </c>
      <c r="B7" s="18"/>
      <c r="C7" s="18"/>
      <c r="D7" s="18">
        <f t="shared" ref="D7:D26" si="9">C7-B7</f>
        <v>0</v>
      </c>
      <c r="E7" s="18"/>
      <c r="F7" s="18"/>
      <c r="G7" s="18"/>
      <c r="H7" s="18"/>
      <c r="I7" s="18"/>
      <c r="J7" s="18"/>
      <c r="K7" s="72"/>
      <c r="L7" s="75" t="s">
        <v>360</v>
      </c>
      <c r="M7" s="76">
        <v>58</v>
      </c>
      <c r="N7" s="18">
        <v>40</v>
      </c>
      <c r="O7" s="18">
        <f t="shared" ref="O7:O24" si="10">N7-M7</f>
        <v>-18</v>
      </c>
      <c r="P7" s="18">
        <v>40</v>
      </c>
      <c r="Q7" s="77">
        <v>133</v>
      </c>
      <c r="R7" s="77">
        <v>134</v>
      </c>
      <c r="S7" s="11">
        <f>R7/N7</f>
        <v>3.35</v>
      </c>
      <c r="T7" s="10">
        <v>0</v>
      </c>
      <c r="U7" s="72">
        <f t="shared" ref="U7:U17" si="11">+R7/P7</f>
        <v>3.35</v>
      </c>
      <c r="V7" s="72" t="s">
        <v>358</v>
      </c>
      <c r="W7" s="78" t="s">
        <v>361</v>
      </c>
      <c r="X7" s="77"/>
    </row>
    <row r="8" spans="1:24" ht="20.100000000000001" customHeight="1">
      <c r="A8" s="19" t="s">
        <v>362</v>
      </c>
      <c r="B8" s="18"/>
      <c r="C8" s="18"/>
      <c r="D8" s="18">
        <f t="shared" si="9"/>
        <v>0</v>
      </c>
      <c r="E8" s="18"/>
      <c r="F8" s="18"/>
      <c r="G8" s="18"/>
      <c r="H8" s="18"/>
      <c r="I8" s="18"/>
      <c r="J8" s="18"/>
      <c r="K8" s="72"/>
      <c r="L8" s="75" t="s">
        <v>363</v>
      </c>
      <c r="M8" s="76">
        <v>238</v>
      </c>
      <c r="N8" s="18">
        <v>4337</v>
      </c>
      <c r="O8" s="18">
        <f t="shared" si="10"/>
        <v>4099</v>
      </c>
      <c r="P8" s="18">
        <v>4337</v>
      </c>
      <c r="Q8" s="77">
        <v>4737</v>
      </c>
      <c r="R8" s="77">
        <v>4337</v>
      </c>
      <c r="S8" s="11">
        <f>R8/N8</f>
        <v>1</v>
      </c>
      <c r="T8" s="10">
        <v>1530</v>
      </c>
      <c r="U8" s="72">
        <f t="shared" si="11"/>
        <v>1</v>
      </c>
      <c r="V8" s="72">
        <f t="shared" ref="V8:V16" si="12">R8/T8-1</f>
        <v>1.8346405228758171</v>
      </c>
      <c r="W8" s="78" t="s">
        <v>363</v>
      </c>
      <c r="X8" s="77">
        <v>1530</v>
      </c>
    </row>
    <row r="9" spans="1:24" ht="20.100000000000001" customHeight="1">
      <c r="A9" s="19" t="s">
        <v>364</v>
      </c>
      <c r="B9" s="18"/>
      <c r="C9" s="18"/>
      <c r="D9" s="18">
        <f t="shared" si="9"/>
        <v>0</v>
      </c>
      <c r="E9" s="18"/>
      <c r="F9" s="18"/>
      <c r="G9" s="18"/>
      <c r="H9" s="18"/>
      <c r="I9" s="18"/>
      <c r="J9" s="18"/>
      <c r="K9" s="72"/>
      <c r="L9" s="75" t="s">
        <v>365</v>
      </c>
      <c r="M9" s="76"/>
      <c r="N9" s="18"/>
      <c r="O9" s="18">
        <f t="shared" si="10"/>
        <v>0</v>
      </c>
      <c r="P9" s="18"/>
      <c r="Q9" s="376"/>
      <c r="R9" s="377"/>
      <c r="S9" s="11"/>
      <c r="T9" s="10"/>
      <c r="U9" s="72" t="s">
        <v>1007</v>
      </c>
      <c r="V9" s="72"/>
      <c r="W9" s="78" t="s">
        <v>366</v>
      </c>
      <c r="X9" s="77">
        <v>44496</v>
      </c>
    </row>
    <row r="10" spans="1:24" ht="20.100000000000001" customHeight="1">
      <c r="A10" s="19" t="s">
        <v>367</v>
      </c>
      <c r="B10" s="18"/>
      <c r="C10" s="18"/>
      <c r="D10" s="18">
        <f t="shared" si="9"/>
        <v>0</v>
      </c>
      <c r="E10" s="18"/>
      <c r="F10" s="18"/>
      <c r="G10" s="18"/>
      <c r="H10" s="18"/>
      <c r="I10" s="18"/>
      <c r="J10" s="18"/>
      <c r="K10" s="72"/>
      <c r="L10" s="75" t="s">
        <v>368</v>
      </c>
      <c r="M10" s="76">
        <v>54300</v>
      </c>
      <c r="N10" s="18">
        <v>52170</v>
      </c>
      <c r="O10" s="18">
        <f t="shared" si="10"/>
        <v>-2130</v>
      </c>
      <c r="P10" s="18">
        <f>52170-12+545-101</f>
        <v>52602</v>
      </c>
      <c r="Q10" s="77">
        <v>52133</v>
      </c>
      <c r="R10" s="77">
        <v>54923</v>
      </c>
      <c r="S10" s="11">
        <f>R11/N10</f>
        <v>0.43743530764807359</v>
      </c>
      <c r="T10" s="10">
        <v>44496</v>
      </c>
      <c r="U10" s="72">
        <f t="shared" si="11"/>
        <v>1.0441237975742368</v>
      </c>
      <c r="V10" s="72">
        <f t="shared" si="12"/>
        <v>0.2343356706220785</v>
      </c>
      <c r="W10" s="78" t="s">
        <v>369</v>
      </c>
      <c r="X10" s="77">
        <v>38658</v>
      </c>
    </row>
    <row r="11" spans="1:24" ht="20.100000000000001" customHeight="1">
      <c r="A11" s="19" t="s">
        <v>370</v>
      </c>
      <c r="B11" s="80">
        <v>100000</v>
      </c>
      <c r="C11" s="18">
        <v>3816</v>
      </c>
      <c r="D11" s="18">
        <f t="shared" si="9"/>
        <v>-96184</v>
      </c>
      <c r="E11" s="18">
        <v>3816</v>
      </c>
      <c r="F11" s="77">
        <v>3816</v>
      </c>
      <c r="G11" s="77">
        <v>3816</v>
      </c>
      <c r="H11" s="9">
        <f>G11/C11</f>
        <v>1</v>
      </c>
      <c r="I11" s="66">
        <v>3733</v>
      </c>
      <c r="J11" s="72">
        <f t="shared" ref="J11:J17" si="13">+G11/E11</f>
        <v>1</v>
      </c>
      <c r="K11" s="72">
        <f t="shared" ref="K11:K17" si="14">G11/I11-1</f>
        <v>2.2234128047146973E-2</v>
      </c>
      <c r="L11" s="75" t="s">
        <v>371</v>
      </c>
      <c r="M11" s="76">
        <v>25208</v>
      </c>
      <c r="N11" s="18">
        <v>25189</v>
      </c>
      <c r="O11" s="18">
        <f t="shared" si="10"/>
        <v>-19</v>
      </c>
      <c r="P11" s="18">
        <v>25189</v>
      </c>
      <c r="Q11" s="77">
        <v>25212</v>
      </c>
      <c r="R11" s="77">
        <v>22821</v>
      </c>
      <c r="S11" s="11">
        <f>R12/N11</f>
        <v>0</v>
      </c>
      <c r="T11" s="10">
        <v>38658</v>
      </c>
      <c r="U11" s="72">
        <f t="shared" si="11"/>
        <v>0.90599071023065625</v>
      </c>
      <c r="V11" s="72">
        <f t="shared" si="12"/>
        <v>-0.4096694086605619</v>
      </c>
      <c r="W11" s="78" t="s">
        <v>372</v>
      </c>
      <c r="X11" s="77"/>
    </row>
    <row r="12" spans="1:24" ht="20.100000000000001" customHeight="1">
      <c r="A12" s="19" t="s">
        <v>373</v>
      </c>
      <c r="B12" s="81"/>
      <c r="C12" s="18">
        <v>177</v>
      </c>
      <c r="D12" s="18">
        <f t="shared" si="9"/>
        <v>177</v>
      </c>
      <c r="E12" s="18">
        <v>177</v>
      </c>
      <c r="F12" s="77">
        <v>177</v>
      </c>
      <c r="G12" s="77">
        <v>177</v>
      </c>
      <c r="H12" s="9">
        <f>G12/C12</f>
        <v>1</v>
      </c>
      <c r="I12" s="66">
        <v>95</v>
      </c>
      <c r="J12" s="72">
        <f t="shared" si="13"/>
        <v>1</v>
      </c>
      <c r="K12" s="72">
        <f t="shared" si="14"/>
        <v>0.86315789473684212</v>
      </c>
      <c r="L12" s="82" t="s">
        <v>374</v>
      </c>
      <c r="M12" s="76"/>
      <c r="N12" s="18"/>
      <c r="O12" s="18">
        <f t="shared" si="10"/>
        <v>0</v>
      </c>
      <c r="P12" s="18"/>
      <c r="Q12" s="77"/>
      <c r="R12" s="77"/>
      <c r="S12" s="11"/>
      <c r="T12" s="10"/>
      <c r="U12" s="72" t="s">
        <v>1008</v>
      </c>
      <c r="V12" s="72"/>
      <c r="W12" s="78" t="s">
        <v>375</v>
      </c>
      <c r="X12" s="77"/>
    </row>
    <row r="13" spans="1:24" ht="20.100000000000001" customHeight="1">
      <c r="A13" s="19" t="s">
        <v>376</v>
      </c>
      <c r="B13" s="81"/>
      <c r="C13" s="18">
        <v>56007</v>
      </c>
      <c r="D13" s="18">
        <f t="shared" si="9"/>
        <v>56007</v>
      </c>
      <c r="E13" s="18">
        <v>56007</v>
      </c>
      <c r="F13" s="77">
        <v>56416</v>
      </c>
      <c r="G13" s="77">
        <v>56416</v>
      </c>
      <c r="H13" s="9">
        <f>G13/C13</f>
        <v>1.0073026585962468</v>
      </c>
      <c r="I13" s="66">
        <v>78546</v>
      </c>
      <c r="J13" s="72">
        <f t="shared" si="13"/>
        <v>1.0073026585962468</v>
      </c>
      <c r="K13" s="72">
        <f t="shared" si="14"/>
        <v>-0.28174572861762537</v>
      </c>
      <c r="L13" s="82" t="s">
        <v>377</v>
      </c>
      <c r="M13" s="76"/>
      <c r="N13" s="18"/>
      <c r="O13" s="18">
        <f t="shared" si="10"/>
        <v>0</v>
      </c>
      <c r="P13" s="18"/>
      <c r="Q13" s="77"/>
      <c r="R13" s="77"/>
      <c r="S13" s="11"/>
      <c r="T13" s="10"/>
      <c r="U13" s="72" t="s">
        <v>1007</v>
      </c>
      <c r="V13" s="72"/>
      <c r="W13" s="78" t="s">
        <v>378</v>
      </c>
      <c r="X13" s="77">
        <v>67</v>
      </c>
    </row>
    <row r="14" spans="1:24" ht="20.100000000000001" customHeight="1">
      <c r="A14" s="19" t="s">
        <v>379</v>
      </c>
      <c r="B14" s="81"/>
      <c r="C14" s="18"/>
      <c r="D14" s="18">
        <f t="shared" si="9"/>
        <v>0</v>
      </c>
      <c r="E14" s="18"/>
      <c r="F14" s="77"/>
      <c r="G14" s="77"/>
      <c r="H14" s="77"/>
      <c r="I14" s="77"/>
      <c r="J14" s="77"/>
      <c r="K14" s="72"/>
      <c r="L14" s="82" t="s">
        <v>380</v>
      </c>
      <c r="M14" s="76"/>
      <c r="N14" s="18"/>
      <c r="O14" s="18">
        <f t="shared" si="10"/>
        <v>0</v>
      </c>
      <c r="P14" s="18"/>
      <c r="Q14" s="77"/>
      <c r="R14" s="77"/>
      <c r="S14" s="11"/>
      <c r="T14" s="10">
        <v>67</v>
      </c>
      <c r="U14" s="72" t="s">
        <v>1008</v>
      </c>
      <c r="V14" s="72"/>
      <c r="W14" s="78" t="s">
        <v>381</v>
      </c>
      <c r="X14" s="77">
        <v>636</v>
      </c>
    </row>
    <row r="15" spans="1:24" ht="20.100000000000001" customHeight="1">
      <c r="A15" s="19" t="s">
        <v>382</v>
      </c>
      <c r="B15" s="81"/>
      <c r="C15" s="18"/>
      <c r="D15" s="18">
        <f t="shared" si="9"/>
        <v>0</v>
      </c>
      <c r="E15" s="18"/>
      <c r="F15" s="77"/>
      <c r="G15" s="77"/>
      <c r="H15" s="77"/>
      <c r="I15" s="77"/>
      <c r="J15" s="77"/>
      <c r="K15" s="72"/>
      <c r="L15" s="82" t="s">
        <v>383</v>
      </c>
      <c r="M15" s="76">
        <v>715</v>
      </c>
      <c r="N15" s="18">
        <v>2427</v>
      </c>
      <c r="O15" s="18">
        <f t="shared" si="10"/>
        <v>1712</v>
      </c>
      <c r="P15" s="18">
        <f>2427+22</f>
        <v>2449</v>
      </c>
      <c r="Q15" s="77">
        <v>2343</v>
      </c>
      <c r="R15" s="77">
        <v>2343</v>
      </c>
      <c r="S15" s="11">
        <f>R15/N15</f>
        <v>0.96538936959208899</v>
      </c>
      <c r="T15" s="10">
        <v>636</v>
      </c>
      <c r="U15" s="72">
        <f t="shared" si="11"/>
        <v>0.95671702735810538</v>
      </c>
      <c r="V15" s="72">
        <f t="shared" si="12"/>
        <v>2.6839622641509435</v>
      </c>
      <c r="W15" s="78" t="s">
        <v>384</v>
      </c>
      <c r="X15" s="77">
        <v>9275</v>
      </c>
    </row>
    <row r="16" spans="1:24" ht="20.100000000000001" customHeight="1">
      <c r="A16" s="19" t="s">
        <v>385</v>
      </c>
      <c r="B16" s="81"/>
      <c r="C16" s="18"/>
      <c r="D16" s="18">
        <f t="shared" si="9"/>
        <v>0</v>
      </c>
      <c r="E16" s="18"/>
      <c r="F16" s="77"/>
      <c r="G16" s="77"/>
      <c r="H16" s="77"/>
      <c r="I16" s="77"/>
      <c r="J16" s="77"/>
      <c r="K16" s="72"/>
      <c r="L16" s="82" t="s">
        <v>386</v>
      </c>
      <c r="M16" s="76">
        <v>9400</v>
      </c>
      <c r="N16" s="18">
        <v>10508</v>
      </c>
      <c r="O16" s="18">
        <f t="shared" si="10"/>
        <v>1108</v>
      </c>
      <c r="P16" s="18">
        <v>10508</v>
      </c>
      <c r="Q16" s="77">
        <v>10508</v>
      </c>
      <c r="R16" s="77">
        <v>10508</v>
      </c>
      <c r="S16" s="11">
        <f>R16/N16</f>
        <v>1</v>
      </c>
      <c r="T16" s="10">
        <v>9275</v>
      </c>
      <c r="U16" s="72">
        <f t="shared" si="11"/>
        <v>1</v>
      </c>
      <c r="V16" s="72">
        <f t="shared" si="12"/>
        <v>0.13293800539083556</v>
      </c>
    </row>
    <row r="17" spans="1:22" ht="20.100000000000001" customHeight="1">
      <c r="A17" s="83" t="s">
        <v>387</v>
      </c>
      <c r="B17" s="81"/>
      <c r="C17" s="18">
        <v>395</v>
      </c>
      <c r="D17" s="18">
        <f t="shared" si="9"/>
        <v>395</v>
      </c>
      <c r="E17" s="18">
        <v>395</v>
      </c>
      <c r="F17" s="77">
        <v>395</v>
      </c>
      <c r="G17" s="77">
        <v>395</v>
      </c>
      <c r="H17" s="9">
        <f>G17/C17</f>
        <v>1</v>
      </c>
      <c r="I17" s="66">
        <v>587</v>
      </c>
      <c r="J17" s="72">
        <f t="shared" si="13"/>
        <v>1</v>
      </c>
      <c r="K17" s="72">
        <f t="shared" si="14"/>
        <v>-0.32708688245315165</v>
      </c>
      <c r="L17" s="19" t="s">
        <v>388</v>
      </c>
      <c r="M17" s="81"/>
      <c r="N17" s="18">
        <v>4</v>
      </c>
      <c r="O17" s="18">
        <f t="shared" si="10"/>
        <v>4</v>
      </c>
      <c r="P17" s="18">
        <v>4</v>
      </c>
      <c r="Q17" s="375">
        <v>4</v>
      </c>
      <c r="R17" s="325">
        <v>4</v>
      </c>
      <c r="S17" s="11">
        <f>R17/N17</f>
        <v>1</v>
      </c>
      <c r="T17" s="10"/>
      <c r="U17" s="72">
        <f t="shared" si="11"/>
        <v>1</v>
      </c>
      <c r="V17" s="84"/>
    </row>
    <row r="18" spans="1:22" ht="27" customHeight="1">
      <c r="A18" s="378" t="s">
        <v>389</v>
      </c>
      <c r="B18" s="81"/>
      <c r="C18" s="18"/>
      <c r="D18" s="18">
        <f t="shared" si="9"/>
        <v>0</v>
      </c>
      <c r="E18" s="18"/>
      <c r="F18" s="77"/>
      <c r="G18" s="77"/>
      <c r="H18" s="77"/>
      <c r="I18" s="77"/>
      <c r="J18" s="77"/>
      <c r="K18" s="71"/>
      <c r="L18" s="19"/>
      <c r="M18" s="81"/>
      <c r="N18" s="18"/>
      <c r="O18" s="18">
        <f t="shared" si="10"/>
        <v>0</v>
      </c>
      <c r="P18" s="18"/>
      <c r="Q18" s="18"/>
      <c r="R18" s="306"/>
      <c r="S18" s="11"/>
      <c r="T18" s="10"/>
      <c r="U18" s="72" t="s">
        <v>1008</v>
      </c>
      <c r="V18" s="84"/>
    </row>
    <row r="19" spans="1:22" ht="20.100000000000001" customHeight="1">
      <c r="A19" s="83" t="s">
        <v>390</v>
      </c>
      <c r="B19" s="80">
        <v>10000</v>
      </c>
      <c r="C19" s="17">
        <v>17984</v>
      </c>
      <c r="D19" s="17">
        <f t="shared" si="9"/>
        <v>7984</v>
      </c>
      <c r="E19" s="17">
        <v>17984</v>
      </c>
      <c r="F19" s="17">
        <v>17984</v>
      </c>
      <c r="G19" s="17">
        <v>17984</v>
      </c>
      <c r="H19" s="77"/>
      <c r="I19" s="77"/>
      <c r="J19" s="77"/>
      <c r="K19" s="77"/>
      <c r="L19" s="19"/>
      <c r="M19" s="17"/>
      <c r="N19" s="17"/>
      <c r="O19" s="17">
        <f t="shared" si="10"/>
        <v>0</v>
      </c>
      <c r="P19" s="17"/>
      <c r="Q19" s="17"/>
      <c r="R19" s="292"/>
      <c r="S19" s="11"/>
      <c r="T19" s="10"/>
      <c r="U19" s="72" t="s">
        <v>1007</v>
      </c>
      <c r="V19" s="84"/>
    </row>
    <row r="20" spans="1:22" ht="20.100000000000001" customHeight="1">
      <c r="A20" s="69" t="s">
        <v>391</v>
      </c>
      <c r="B20" s="65">
        <f>B21+B22+B23+B26</f>
        <v>26619</v>
      </c>
      <c r="C20" s="65">
        <f t="shared" ref="C20:G20" si="15">C21+C22+C23+C26</f>
        <v>174728</v>
      </c>
      <c r="D20" s="65">
        <f t="shared" si="15"/>
        <v>148109</v>
      </c>
      <c r="E20" s="65">
        <f t="shared" si="15"/>
        <v>174750</v>
      </c>
      <c r="F20" s="65">
        <f t="shared" si="15"/>
        <v>174750</v>
      </c>
      <c r="G20" s="65">
        <f t="shared" si="15"/>
        <v>174750</v>
      </c>
      <c r="H20" s="9" t="s">
        <v>356</v>
      </c>
      <c r="I20" s="66"/>
      <c r="J20" s="66"/>
      <c r="K20" s="85" t="s">
        <v>392</v>
      </c>
      <c r="L20" s="69" t="s">
        <v>393</v>
      </c>
      <c r="M20" s="65">
        <f>M21+M22+M23+M26</f>
        <v>46700</v>
      </c>
      <c r="N20" s="65">
        <f>SUM(N21:N25)</f>
        <v>158432</v>
      </c>
      <c r="O20" s="65">
        <f t="shared" ref="O20:P20" si="16">SUM(O21:O25)</f>
        <v>111732</v>
      </c>
      <c r="P20" s="65">
        <f t="shared" si="16"/>
        <v>158000</v>
      </c>
      <c r="Q20" s="65">
        <f t="shared" ref="Q20" si="17">SUM(Q21:Q25)</f>
        <v>158468</v>
      </c>
      <c r="R20" s="326">
        <f>R21+R22+R23+R25+R24</f>
        <v>158468</v>
      </c>
      <c r="S20" s="11" t="s">
        <v>356</v>
      </c>
      <c r="T20" s="10"/>
      <c r="U20" s="10"/>
      <c r="V20" s="85" t="s">
        <v>394</v>
      </c>
    </row>
    <row r="21" spans="1:22" ht="20.100000000000001" customHeight="1">
      <c r="A21" s="83" t="s">
        <v>395</v>
      </c>
      <c r="B21" s="86">
        <v>25975</v>
      </c>
      <c r="C21" s="87">
        <v>87984</v>
      </c>
      <c r="D21" s="87">
        <f t="shared" si="9"/>
        <v>62009</v>
      </c>
      <c r="E21" s="87">
        <v>88006</v>
      </c>
      <c r="F21" s="87">
        <v>88006</v>
      </c>
      <c r="G21" s="87">
        <v>88006</v>
      </c>
      <c r="H21" s="9" t="s">
        <v>356</v>
      </c>
      <c r="I21" s="66"/>
      <c r="J21" s="66"/>
      <c r="K21" s="88"/>
      <c r="L21" s="75" t="s">
        <v>396</v>
      </c>
      <c r="M21" s="89">
        <v>3000</v>
      </c>
      <c r="N21" s="87">
        <v>1800</v>
      </c>
      <c r="O21" s="87">
        <f t="shared" si="10"/>
        <v>-1200</v>
      </c>
      <c r="P21" s="87">
        <v>1812</v>
      </c>
      <c r="Q21" s="87">
        <v>1812</v>
      </c>
      <c r="R21" s="225">
        <v>1906</v>
      </c>
      <c r="S21" s="11" t="s">
        <v>356</v>
      </c>
      <c r="T21" s="10"/>
      <c r="U21" s="10"/>
      <c r="V21" s="88"/>
    </row>
    <row r="22" spans="1:22" ht="20.100000000000001" customHeight="1">
      <c r="A22" s="83" t="s">
        <v>397</v>
      </c>
      <c r="B22" s="87"/>
      <c r="C22" s="87"/>
      <c r="D22" s="87">
        <f t="shared" si="9"/>
        <v>0</v>
      </c>
      <c r="E22" s="87"/>
      <c r="F22" s="87"/>
      <c r="G22" s="87"/>
      <c r="H22" s="9"/>
      <c r="I22" s="66"/>
      <c r="J22" s="66"/>
      <c r="K22" s="88"/>
      <c r="L22" s="75" t="s">
        <v>398</v>
      </c>
      <c r="M22" s="86">
        <v>43700</v>
      </c>
      <c r="N22" s="87">
        <v>66600</v>
      </c>
      <c r="O22" s="87">
        <f t="shared" si="10"/>
        <v>22900</v>
      </c>
      <c r="P22" s="87">
        <v>66055</v>
      </c>
      <c r="Q22" s="87">
        <v>66055</v>
      </c>
      <c r="R22" s="225">
        <v>65961</v>
      </c>
      <c r="S22" s="11" t="s">
        <v>356</v>
      </c>
      <c r="T22" s="10"/>
      <c r="U22" s="10"/>
      <c r="V22" s="88"/>
    </row>
    <row r="23" spans="1:22" ht="20.100000000000001" customHeight="1">
      <c r="A23" s="38" t="s">
        <v>399</v>
      </c>
      <c r="B23" s="87">
        <f>SUM(B24:B25)</f>
        <v>0</v>
      </c>
      <c r="C23" s="87">
        <f t="shared" ref="C23" si="18">SUM(C24:C25)</f>
        <v>86100</v>
      </c>
      <c r="D23" s="87">
        <f t="shared" si="9"/>
        <v>86100</v>
      </c>
      <c r="E23" s="77">
        <v>86100</v>
      </c>
      <c r="F23" s="77">
        <v>86100</v>
      </c>
      <c r="G23" s="77">
        <v>86100</v>
      </c>
      <c r="H23" s="9" t="s">
        <v>356</v>
      </c>
      <c r="I23" s="66"/>
      <c r="J23" s="66"/>
      <c r="K23" s="90"/>
      <c r="L23" s="38" t="s">
        <v>400</v>
      </c>
      <c r="M23" s="87">
        <f>SUM(M24:M25)</f>
        <v>0</v>
      </c>
      <c r="N23" s="87">
        <v>71100</v>
      </c>
      <c r="O23" s="87">
        <f t="shared" si="10"/>
        <v>71100</v>
      </c>
      <c r="P23" s="87">
        <v>71100</v>
      </c>
      <c r="Q23" s="87">
        <v>71100</v>
      </c>
      <c r="R23" s="87">
        <v>71100</v>
      </c>
      <c r="S23" s="11" t="s">
        <v>356</v>
      </c>
      <c r="T23" s="10"/>
      <c r="U23" s="10"/>
      <c r="V23" s="90"/>
    </row>
    <row r="24" spans="1:22" ht="20.100000000000001" customHeight="1">
      <c r="A24" s="38" t="s">
        <v>401</v>
      </c>
      <c r="B24" s="87"/>
      <c r="C24" s="87">
        <v>15000</v>
      </c>
      <c r="D24" s="87">
        <f t="shared" si="9"/>
        <v>15000</v>
      </c>
      <c r="E24" s="77">
        <v>15000</v>
      </c>
      <c r="F24" s="77">
        <v>15000</v>
      </c>
      <c r="G24" s="77">
        <v>15000</v>
      </c>
      <c r="H24" s="9" t="s">
        <v>356</v>
      </c>
      <c r="I24" s="66"/>
      <c r="J24" s="66"/>
      <c r="K24" s="91"/>
      <c r="L24" s="38" t="s">
        <v>402</v>
      </c>
      <c r="M24" s="87"/>
      <c r="N24" s="87">
        <v>18932</v>
      </c>
      <c r="O24" s="87">
        <f t="shared" si="10"/>
        <v>18932</v>
      </c>
      <c r="P24" s="87">
        <v>19033</v>
      </c>
      <c r="Q24" s="87">
        <v>19033</v>
      </c>
      <c r="R24" s="87">
        <v>19033</v>
      </c>
      <c r="S24" s="9" t="s">
        <v>356</v>
      </c>
      <c r="T24" s="66"/>
      <c r="U24" s="66"/>
      <c r="V24" s="91"/>
    </row>
    <row r="25" spans="1:22" ht="20.100000000000001" customHeight="1">
      <c r="A25" s="38" t="s">
        <v>974</v>
      </c>
      <c r="B25" s="92"/>
      <c r="C25" s="87">
        <v>71100</v>
      </c>
      <c r="D25" s="87">
        <f t="shared" si="9"/>
        <v>71100</v>
      </c>
      <c r="E25" s="77">
        <v>71100</v>
      </c>
      <c r="F25" s="77">
        <v>71100</v>
      </c>
      <c r="G25" s="77">
        <v>71100</v>
      </c>
      <c r="H25" s="9" t="s">
        <v>356</v>
      </c>
      <c r="I25" s="66"/>
      <c r="J25" s="66"/>
      <c r="K25" s="91"/>
      <c r="L25" s="83" t="s">
        <v>403</v>
      </c>
      <c r="M25" s="92"/>
      <c r="N25" s="87"/>
      <c r="O25" s="87"/>
      <c r="P25" s="87"/>
      <c r="Q25" s="87">
        <v>468</v>
      </c>
      <c r="R25" s="225">
        <v>468</v>
      </c>
      <c r="S25" s="9"/>
      <c r="T25" s="66"/>
      <c r="U25" s="66"/>
      <c r="V25" s="91"/>
    </row>
    <row r="26" spans="1:22" ht="20.100000000000001" customHeight="1">
      <c r="A26" s="83" t="s">
        <v>404</v>
      </c>
      <c r="B26" s="86">
        <v>644</v>
      </c>
      <c r="C26" s="87">
        <v>644</v>
      </c>
      <c r="D26" s="87">
        <f t="shared" si="9"/>
        <v>0</v>
      </c>
      <c r="E26" s="87">
        <v>644</v>
      </c>
      <c r="F26" s="87">
        <v>644</v>
      </c>
      <c r="G26" s="87">
        <v>644</v>
      </c>
      <c r="H26" s="9" t="s">
        <v>356</v>
      </c>
      <c r="I26" s="66"/>
      <c r="J26" s="66"/>
      <c r="K26" s="91"/>
      <c r="L26" s="40"/>
      <c r="M26" s="87"/>
      <c r="N26" s="87"/>
      <c r="O26" s="87"/>
      <c r="P26" s="87"/>
      <c r="Q26" s="87"/>
      <c r="R26" s="87"/>
      <c r="S26" s="93"/>
      <c r="T26" s="94"/>
      <c r="U26" s="94"/>
      <c r="V26" s="91"/>
    </row>
    <row r="27" spans="1:22" ht="37.5" customHeight="1">
      <c r="A27" s="416"/>
      <c r="B27" s="416"/>
      <c r="C27" s="416"/>
      <c r="D27" s="416"/>
      <c r="E27" s="416"/>
      <c r="F27" s="416"/>
      <c r="G27" s="416"/>
      <c r="H27" s="416"/>
      <c r="I27" s="416"/>
      <c r="J27" s="416"/>
      <c r="K27" s="416"/>
      <c r="L27" s="416"/>
      <c r="M27" s="416"/>
      <c r="N27" s="416"/>
      <c r="O27" s="416"/>
      <c r="P27" s="416"/>
      <c r="Q27" s="416"/>
      <c r="R27" s="416"/>
      <c r="S27" s="416"/>
      <c r="T27" s="416"/>
      <c r="U27" s="416"/>
      <c r="V27" s="416"/>
    </row>
    <row r="28" spans="1:22" ht="20.100000000000001" customHeight="1">
      <c r="K28" s="61"/>
      <c r="V28" s="61"/>
    </row>
    <row r="29" spans="1:22" ht="20.100000000000001" customHeight="1">
      <c r="K29" s="61"/>
      <c r="V29" s="61"/>
    </row>
    <row r="30" spans="1:22" ht="20.100000000000001" customHeight="1"/>
    <row r="31" spans="1:22" ht="20.100000000000001" customHeight="1"/>
    <row r="32" spans="1: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22" s="95" customFormat="1" ht="20.100000000000001" customHeight="1">
      <c r="B49" s="79"/>
      <c r="C49" s="79"/>
      <c r="D49" s="79"/>
      <c r="E49" s="79"/>
      <c r="F49" s="79"/>
      <c r="G49" s="79"/>
      <c r="H49" s="96"/>
      <c r="I49" s="97"/>
      <c r="J49" s="97"/>
      <c r="K49" s="96"/>
      <c r="L49" s="98"/>
      <c r="M49" s="79"/>
      <c r="N49" s="79"/>
      <c r="O49" s="79"/>
      <c r="P49" s="79"/>
      <c r="Q49" s="79"/>
      <c r="R49" s="79"/>
      <c r="S49" s="96"/>
      <c r="T49" s="97"/>
      <c r="U49" s="97"/>
      <c r="V49" s="96"/>
    </row>
    <row r="50" spans="2:22" s="95" customFormat="1" ht="20.100000000000001" customHeight="1">
      <c r="B50" s="79"/>
      <c r="C50" s="79"/>
      <c r="D50" s="79"/>
      <c r="E50" s="79"/>
      <c r="F50" s="79"/>
      <c r="G50" s="79"/>
      <c r="H50" s="96"/>
      <c r="I50" s="97"/>
      <c r="J50" s="97"/>
      <c r="K50" s="96"/>
      <c r="L50" s="98"/>
      <c r="M50" s="79"/>
      <c r="N50" s="79"/>
      <c r="O50" s="79"/>
      <c r="P50" s="79"/>
      <c r="Q50" s="79"/>
      <c r="R50" s="79"/>
      <c r="S50" s="96"/>
      <c r="T50" s="97"/>
      <c r="U50" s="97"/>
      <c r="V50" s="96"/>
    </row>
    <row r="51" spans="2:22" s="95" customFormat="1" ht="20.100000000000001" customHeight="1">
      <c r="B51" s="79"/>
      <c r="C51" s="79"/>
      <c r="D51" s="79"/>
      <c r="E51" s="79"/>
      <c r="F51" s="79"/>
      <c r="G51" s="79"/>
      <c r="H51" s="96"/>
      <c r="I51" s="97"/>
      <c r="J51" s="97"/>
      <c r="K51" s="96"/>
      <c r="L51" s="98"/>
      <c r="M51" s="79"/>
      <c r="N51" s="79"/>
      <c r="O51" s="79"/>
      <c r="P51" s="79"/>
      <c r="Q51" s="79"/>
      <c r="R51" s="79"/>
      <c r="S51" s="96"/>
      <c r="T51" s="97"/>
      <c r="U51" s="97"/>
      <c r="V51" s="96"/>
    </row>
    <row r="52" spans="2:22" s="95" customFormat="1" ht="20.100000000000001" customHeight="1">
      <c r="B52" s="79"/>
      <c r="C52" s="79"/>
      <c r="D52" s="79"/>
      <c r="E52" s="79"/>
      <c r="F52" s="79"/>
      <c r="G52" s="79"/>
      <c r="H52" s="96"/>
      <c r="I52" s="97"/>
      <c r="J52" s="97"/>
      <c r="K52" s="96"/>
      <c r="L52" s="98"/>
      <c r="M52" s="79"/>
      <c r="N52" s="79"/>
      <c r="O52" s="79"/>
      <c r="P52" s="79"/>
      <c r="Q52" s="79"/>
      <c r="R52" s="79"/>
      <c r="S52" s="96"/>
      <c r="T52" s="97"/>
      <c r="U52" s="97"/>
      <c r="V52" s="96"/>
    </row>
    <row r="53" spans="2:22" s="95" customFormat="1" ht="20.100000000000001" customHeight="1">
      <c r="B53" s="79"/>
      <c r="C53" s="79"/>
      <c r="D53" s="79"/>
      <c r="E53" s="79"/>
      <c r="F53" s="79"/>
      <c r="G53" s="79"/>
      <c r="H53" s="96"/>
      <c r="I53" s="97"/>
      <c r="J53" s="97"/>
      <c r="K53" s="96"/>
      <c r="L53" s="98"/>
      <c r="M53" s="79"/>
      <c r="N53" s="79"/>
      <c r="O53" s="79"/>
      <c r="P53" s="79"/>
      <c r="Q53" s="79"/>
      <c r="R53" s="79"/>
      <c r="S53" s="96"/>
      <c r="T53" s="97"/>
      <c r="U53" s="97"/>
      <c r="V53" s="96"/>
    </row>
    <row r="54" spans="2:22" s="95" customFormat="1" ht="20.100000000000001" customHeight="1">
      <c r="B54" s="79"/>
      <c r="C54" s="79"/>
      <c r="D54" s="79"/>
      <c r="E54" s="79"/>
      <c r="F54" s="79"/>
      <c r="G54" s="79"/>
      <c r="H54" s="96"/>
      <c r="I54" s="97"/>
      <c r="J54" s="97"/>
      <c r="K54" s="96"/>
      <c r="L54" s="98"/>
      <c r="M54" s="79"/>
      <c r="N54" s="79"/>
      <c r="O54" s="79"/>
      <c r="P54" s="79"/>
      <c r="Q54" s="79"/>
      <c r="R54" s="79"/>
      <c r="S54" s="96"/>
      <c r="T54" s="97"/>
      <c r="U54" s="97"/>
      <c r="V54" s="96"/>
    </row>
    <row r="55" spans="2:22" s="95" customFormat="1" ht="20.100000000000001" customHeight="1">
      <c r="B55" s="79"/>
      <c r="C55" s="79"/>
      <c r="D55" s="79"/>
      <c r="E55" s="79"/>
      <c r="F55" s="79"/>
      <c r="G55" s="79"/>
      <c r="H55" s="96"/>
      <c r="I55" s="97"/>
      <c r="J55" s="97"/>
      <c r="K55" s="96"/>
      <c r="L55" s="98"/>
      <c r="M55" s="79"/>
      <c r="N55" s="79"/>
      <c r="O55" s="79"/>
      <c r="P55" s="79"/>
      <c r="Q55" s="79"/>
      <c r="R55" s="79"/>
      <c r="S55" s="96"/>
      <c r="T55" s="97"/>
      <c r="U55" s="97"/>
      <c r="V55" s="96"/>
    </row>
  </sheetData>
  <mergeCells count="5">
    <mergeCell ref="A1:L1"/>
    <mergeCell ref="A2:V2"/>
    <mergeCell ref="A3:L3"/>
    <mergeCell ref="S3:V3"/>
    <mergeCell ref="A27:V27"/>
  </mergeCells>
  <phoneticPr fontId="4" type="noConversion"/>
  <printOptions horizontalCentered="1" verticalCentered="1"/>
  <pageMargins left="0.39370078740157483" right="0.39370078740157483" top="0.59055118110236227" bottom="0.59055118110236227" header="0.31496062992125984" footer="0.23622047244094491"/>
  <pageSetup paperSize="9" scale="70" fitToHeight="0"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D49"/>
  <sheetViews>
    <sheetView showZeros="0" zoomScaleNormal="100" zoomScaleSheetLayoutView="130" workbookViewId="0">
      <selection activeCell="A2" sqref="A2:C2"/>
    </sheetView>
  </sheetViews>
  <sheetFormatPr defaultColWidth="9" defaultRowHeight="14.25"/>
  <cols>
    <col min="1" max="1" width="10.25" style="100" customWidth="1"/>
    <col min="2" max="2" width="56.5" style="103" customWidth="1"/>
    <col min="3" max="3" width="13.25" style="286" customWidth="1"/>
    <col min="4" max="4" width="11.625" style="99" customWidth="1"/>
    <col min="5" max="16384" width="9" style="99"/>
  </cols>
  <sheetData>
    <row r="1" spans="1:4" ht="18" customHeight="1">
      <c r="A1" s="417" t="s">
        <v>774</v>
      </c>
      <c r="B1" s="417"/>
      <c r="C1" s="417"/>
    </row>
    <row r="2" spans="1:4" ht="24">
      <c r="A2" s="418" t="s">
        <v>735</v>
      </c>
      <c r="B2" s="418"/>
      <c r="C2" s="418"/>
    </row>
    <row r="3" spans="1:4" ht="20.25" customHeight="1">
      <c r="B3" s="101"/>
      <c r="C3" s="282" t="s">
        <v>736</v>
      </c>
    </row>
    <row r="4" spans="1:4" ht="20.100000000000001" customHeight="1">
      <c r="A4" s="419" t="s">
        <v>737</v>
      </c>
      <c r="B4" s="419"/>
      <c r="C4" s="283" t="s">
        <v>738</v>
      </c>
    </row>
    <row r="5" spans="1:4" ht="25.5" customHeight="1">
      <c r="B5" s="230" t="s">
        <v>11</v>
      </c>
      <c r="C5" s="284">
        <v>95070</v>
      </c>
    </row>
    <row r="6" spans="1:4" ht="25.5" customHeight="1">
      <c r="A6" s="231">
        <v>207</v>
      </c>
      <c r="B6" s="229" t="s">
        <v>166</v>
      </c>
      <c r="C6" s="285">
        <v>134</v>
      </c>
    </row>
    <row r="7" spans="1:4" ht="25.5" customHeight="1">
      <c r="A7" s="231">
        <v>20709</v>
      </c>
      <c r="B7" s="228" t="s">
        <v>739</v>
      </c>
      <c r="C7" s="285">
        <v>134</v>
      </c>
    </row>
    <row r="8" spans="1:4" ht="25.5" customHeight="1">
      <c r="A8" s="231">
        <v>2070904</v>
      </c>
      <c r="B8" s="228" t="s">
        <v>740</v>
      </c>
      <c r="C8" s="285">
        <v>134</v>
      </c>
    </row>
    <row r="9" spans="1:4" ht="25.5" customHeight="1">
      <c r="A9" s="231">
        <v>208</v>
      </c>
      <c r="B9" s="229" t="s">
        <v>172</v>
      </c>
      <c r="C9" s="285">
        <v>4337</v>
      </c>
      <c r="D9" s="103"/>
    </row>
    <row r="10" spans="1:4" ht="25.5" customHeight="1">
      <c r="A10" s="231">
        <v>20822</v>
      </c>
      <c r="B10" s="229" t="s">
        <v>741</v>
      </c>
      <c r="C10" s="285">
        <v>4194</v>
      </c>
      <c r="D10" s="103"/>
    </row>
    <row r="11" spans="1:4" ht="25.5" customHeight="1">
      <c r="A11" s="231">
        <v>2082201</v>
      </c>
      <c r="B11" s="228" t="s">
        <v>742</v>
      </c>
      <c r="C11" s="285">
        <v>2043</v>
      </c>
    </row>
    <row r="12" spans="1:4" ht="25.5" customHeight="1">
      <c r="A12" s="231">
        <v>2082202</v>
      </c>
      <c r="B12" s="228" t="s">
        <v>743</v>
      </c>
      <c r="C12" s="285">
        <v>2152</v>
      </c>
    </row>
    <row r="13" spans="1:4" ht="25.5" customHeight="1">
      <c r="A13" s="231">
        <v>20823</v>
      </c>
      <c r="B13" s="228" t="s">
        <v>744</v>
      </c>
      <c r="C13" s="285">
        <v>142</v>
      </c>
      <c r="D13" s="103"/>
    </row>
    <row r="14" spans="1:4" ht="25.5" customHeight="1">
      <c r="A14" s="231">
        <v>2082302</v>
      </c>
      <c r="B14" s="228" t="s">
        <v>743</v>
      </c>
      <c r="C14" s="285">
        <v>142</v>
      </c>
    </row>
    <row r="15" spans="1:4" ht="25.5" customHeight="1">
      <c r="A15" s="231">
        <v>212</v>
      </c>
      <c r="B15" s="228" t="s">
        <v>212</v>
      </c>
      <c r="C15" s="285">
        <v>54923</v>
      </c>
    </row>
    <row r="16" spans="1:4" ht="25.5" customHeight="1">
      <c r="A16" s="231">
        <v>21208</v>
      </c>
      <c r="B16" s="229" t="s">
        <v>745</v>
      </c>
      <c r="C16" s="285">
        <v>38641</v>
      </c>
    </row>
    <row r="17" spans="1:3" ht="25.5" customHeight="1">
      <c r="A17" s="231">
        <v>2120804</v>
      </c>
      <c r="B17" s="228" t="s">
        <v>746</v>
      </c>
      <c r="C17" s="285">
        <v>14070</v>
      </c>
    </row>
    <row r="18" spans="1:3" ht="25.5" customHeight="1">
      <c r="A18" s="231">
        <v>2120899</v>
      </c>
      <c r="B18" s="229" t="s">
        <v>747</v>
      </c>
      <c r="C18" s="285">
        <v>24571</v>
      </c>
    </row>
    <row r="19" spans="1:3" ht="25.5" customHeight="1">
      <c r="A19" s="231">
        <v>21211</v>
      </c>
      <c r="B19" s="229" t="s">
        <v>748</v>
      </c>
      <c r="C19" s="285">
        <v>82</v>
      </c>
    </row>
    <row r="20" spans="1:3" ht="25.5" customHeight="1">
      <c r="A20" s="231">
        <v>2121100</v>
      </c>
      <c r="B20" s="228" t="s">
        <v>749</v>
      </c>
      <c r="C20" s="285">
        <v>82</v>
      </c>
    </row>
    <row r="21" spans="1:3" ht="25.5" customHeight="1">
      <c r="A21" s="231">
        <v>21213</v>
      </c>
      <c r="B21" s="228" t="s">
        <v>750</v>
      </c>
      <c r="C21" s="285">
        <v>1200</v>
      </c>
    </row>
    <row r="22" spans="1:3" ht="25.5" customHeight="1">
      <c r="A22" s="231">
        <v>2121301</v>
      </c>
      <c r="B22" s="228" t="s">
        <v>751</v>
      </c>
      <c r="C22" s="285">
        <v>1200</v>
      </c>
    </row>
    <row r="23" spans="1:3" ht="25.5" customHeight="1">
      <c r="A23" s="231">
        <v>21215</v>
      </c>
      <c r="B23" s="228" t="s">
        <v>752</v>
      </c>
      <c r="C23" s="285">
        <v>15000</v>
      </c>
    </row>
    <row r="24" spans="1:3" ht="25.5" customHeight="1">
      <c r="A24" s="231">
        <v>2121599</v>
      </c>
      <c r="B24" s="228" t="s">
        <v>753</v>
      </c>
      <c r="C24" s="285">
        <v>15000</v>
      </c>
    </row>
    <row r="25" spans="1:3" ht="25.5" customHeight="1">
      <c r="A25" s="231">
        <v>213</v>
      </c>
      <c r="B25" s="229" t="s">
        <v>218</v>
      </c>
      <c r="C25" s="285">
        <v>22821</v>
      </c>
    </row>
    <row r="26" spans="1:3" ht="25.5" customHeight="1">
      <c r="A26" s="231">
        <v>21366</v>
      </c>
      <c r="B26" s="229" t="s">
        <v>754</v>
      </c>
      <c r="C26" s="285">
        <v>68</v>
      </c>
    </row>
    <row r="27" spans="1:3" ht="25.5" customHeight="1">
      <c r="A27" s="231">
        <v>2136601</v>
      </c>
      <c r="B27" s="228" t="s">
        <v>743</v>
      </c>
      <c r="C27" s="285">
        <v>68</v>
      </c>
    </row>
    <row r="28" spans="1:3" ht="25.5" customHeight="1">
      <c r="A28" s="231">
        <v>21367</v>
      </c>
      <c r="B28" s="228" t="s">
        <v>755</v>
      </c>
      <c r="C28" s="285">
        <v>3919</v>
      </c>
    </row>
    <row r="29" spans="1:3" ht="25.5" customHeight="1">
      <c r="A29" s="231">
        <v>2136701</v>
      </c>
      <c r="B29" s="229" t="s">
        <v>743</v>
      </c>
      <c r="C29" s="285">
        <v>1816</v>
      </c>
    </row>
    <row r="30" spans="1:3" ht="25.5" customHeight="1">
      <c r="A30" s="231">
        <v>2136702</v>
      </c>
      <c r="B30" s="228" t="s">
        <v>756</v>
      </c>
      <c r="C30" s="285">
        <v>1983</v>
      </c>
    </row>
    <row r="31" spans="1:3" ht="25.5" customHeight="1">
      <c r="A31" s="231">
        <v>2136799</v>
      </c>
      <c r="B31" s="228" t="s">
        <v>757</v>
      </c>
      <c r="C31" s="285">
        <v>120</v>
      </c>
    </row>
    <row r="32" spans="1:3" ht="25.5" customHeight="1">
      <c r="A32" s="231">
        <v>21369</v>
      </c>
      <c r="B32" s="228" t="s">
        <v>758</v>
      </c>
      <c r="C32" s="285">
        <v>18834</v>
      </c>
    </row>
    <row r="33" spans="1:3" ht="25.5" customHeight="1">
      <c r="A33" s="231">
        <v>2136902</v>
      </c>
      <c r="B33" s="228" t="s">
        <v>759</v>
      </c>
      <c r="C33" s="285">
        <v>18834</v>
      </c>
    </row>
    <row r="34" spans="1:3" ht="25.5" customHeight="1">
      <c r="A34" s="231">
        <v>229</v>
      </c>
      <c r="B34" s="228" t="s">
        <v>247</v>
      </c>
      <c r="C34" s="285">
        <v>2343</v>
      </c>
    </row>
    <row r="35" spans="1:3" ht="25.5" customHeight="1">
      <c r="A35" s="231">
        <v>22908</v>
      </c>
      <c r="B35" s="228" t="s">
        <v>760</v>
      </c>
      <c r="C35" s="285">
        <v>29</v>
      </c>
    </row>
    <row r="36" spans="1:3" ht="25.5" customHeight="1">
      <c r="A36" s="231">
        <v>2290808</v>
      </c>
      <c r="B36" s="228" t="s">
        <v>761</v>
      </c>
      <c r="C36" s="285">
        <v>18</v>
      </c>
    </row>
    <row r="37" spans="1:3" ht="25.5" customHeight="1">
      <c r="A37" s="231">
        <v>2290899</v>
      </c>
      <c r="B37" s="228" t="s">
        <v>762</v>
      </c>
      <c r="C37" s="285">
        <v>11</v>
      </c>
    </row>
    <row r="38" spans="1:3" ht="25.5" customHeight="1">
      <c r="A38" s="231">
        <v>22960</v>
      </c>
      <c r="B38" s="229" t="s">
        <v>763</v>
      </c>
      <c r="C38" s="285">
        <v>2314</v>
      </c>
    </row>
    <row r="39" spans="1:3" ht="25.5" customHeight="1">
      <c r="A39" s="231">
        <v>2296002</v>
      </c>
      <c r="B39" s="229" t="s">
        <v>764</v>
      </c>
      <c r="C39" s="285">
        <v>1541</v>
      </c>
    </row>
    <row r="40" spans="1:3" ht="25.5" customHeight="1">
      <c r="A40" s="231">
        <v>2296003</v>
      </c>
      <c r="B40" s="229" t="s">
        <v>765</v>
      </c>
      <c r="C40" s="285">
        <v>501</v>
      </c>
    </row>
    <row r="41" spans="1:3" ht="25.5" customHeight="1">
      <c r="A41" s="231">
        <v>2296004</v>
      </c>
      <c r="B41" s="229" t="s">
        <v>766</v>
      </c>
      <c r="C41" s="285">
        <v>97</v>
      </c>
    </row>
    <row r="42" spans="1:3" ht="25.5" customHeight="1">
      <c r="A42" s="231">
        <v>2296006</v>
      </c>
      <c r="B42" s="228" t="s">
        <v>767</v>
      </c>
      <c r="C42" s="285">
        <v>85</v>
      </c>
    </row>
    <row r="43" spans="1:3" ht="25.5" customHeight="1">
      <c r="A43" s="231">
        <v>2296099</v>
      </c>
      <c r="B43" s="228" t="s">
        <v>768</v>
      </c>
      <c r="C43" s="285">
        <v>89</v>
      </c>
    </row>
    <row r="44" spans="1:3" ht="25.5" customHeight="1">
      <c r="A44" s="231">
        <v>232</v>
      </c>
      <c r="B44" s="228" t="s">
        <v>249</v>
      </c>
      <c r="C44" s="285">
        <v>10508</v>
      </c>
    </row>
    <row r="45" spans="1:3" ht="25.5" customHeight="1">
      <c r="A45" s="231">
        <v>23204</v>
      </c>
      <c r="B45" s="228" t="s">
        <v>769</v>
      </c>
      <c r="C45" s="285">
        <v>10508</v>
      </c>
    </row>
    <row r="46" spans="1:3" ht="25.5" customHeight="1">
      <c r="A46" s="231">
        <v>2320411</v>
      </c>
      <c r="B46" s="228" t="s">
        <v>770</v>
      </c>
      <c r="C46" s="285">
        <v>10508</v>
      </c>
    </row>
    <row r="47" spans="1:3" ht="25.5" customHeight="1">
      <c r="A47" s="231">
        <v>233</v>
      </c>
      <c r="B47" s="229" t="s">
        <v>251</v>
      </c>
      <c r="C47" s="285">
        <v>4.0804999999999998</v>
      </c>
    </row>
    <row r="48" spans="1:3" ht="25.5" customHeight="1">
      <c r="A48" s="231">
        <v>23304</v>
      </c>
      <c r="B48" s="228" t="s">
        <v>771</v>
      </c>
      <c r="C48" s="285">
        <v>4.0804999999999998</v>
      </c>
    </row>
    <row r="49" spans="1:3" ht="25.5" customHeight="1">
      <c r="A49" s="231">
        <v>2330411</v>
      </c>
      <c r="B49" s="228" t="s">
        <v>772</v>
      </c>
      <c r="C49" s="285">
        <v>4.0804999999999998</v>
      </c>
    </row>
  </sheetData>
  <mergeCells count="3">
    <mergeCell ref="A1:C1"/>
    <mergeCell ref="A2:C2"/>
    <mergeCell ref="A4:B4"/>
  </mergeCells>
  <phoneticPr fontId="4" type="noConversion"/>
  <printOptions horizontalCentered="1"/>
  <pageMargins left="0.59055118110236227" right="0.59055118110236227" top="0.59055118110236227" bottom="0.59055118110236227" header="0.31496062992125984" footer="0.23622047244094491"/>
  <pageSetup paperSize="9" scale="85"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18</vt:i4>
      </vt:variant>
    </vt:vector>
  </HeadingPairs>
  <TitlesOfParts>
    <vt:vector size="35" baseType="lpstr">
      <vt:lpstr>2019年县本级一般公共预算收支决算表</vt:lpstr>
      <vt:lpstr>2019年县本级一般公共预算支出决算表</vt:lpstr>
      <vt:lpstr>2019年县本级一般公共预算基本支出决算表（分功能科目）</vt:lpstr>
      <vt:lpstr>2019年县本级一般公共预算基本支出决算表（分经济科目）</vt:lpstr>
      <vt:lpstr>2019年县本级一般公共预算转移性收支决算表</vt:lpstr>
      <vt:lpstr>2019年县本级一般公共预算转移性收支表（按乡镇分）</vt:lpstr>
      <vt:lpstr>2019年县本级一般公共预算转移支付支出表（按项目分）</vt:lpstr>
      <vt:lpstr>2019年县本级政府性基金预算收支决算表</vt:lpstr>
      <vt:lpstr>2019年县本级政府性基金预算支出决算表</vt:lpstr>
      <vt:lpstr>2019年县本级政府性基金预算转移性收支决算表</vt:lpstr>
      <vt:lpstr>2019年县本级国有资本经营预算收支决算表</vt:lpstr>
      <vt:lpstr>2019年县本级国有资本经营预算转移性收支决算表</vt:lpstr>
      <vt:lpstr>2019年县本级社会保险基金预算收支决算表</vt:lpstr>
      <vt:lpstr>丰都县2019年地方政府债务限额及余额决算情况表</vt:lpstr>
      <vt:lpstr>丰都县2019年地方政府债券使用情况表</vt:lpstr>
      <vt:lpstr>丰都县2019年地方政府债券相关情况表</vt:lpstr>
      <vt:lpstr>2019年县本级“三公”经费决算汇总情况</vt:lpstr>
      <vt:lpstr>'2019年县本级国有资本经营预算收支决算表'!Print_Area</vt:lpstr>
      <vt:lpstr>'2019年县本级国有资本经营预算转移性收支决算表'!Print_Area</vt:lpstr>
      <vt:lpstr>'2019年县本级社会保险基金预算收支决算表'!Print_Area</vt:lpstr>
      <vt:lpstr>'2019年县本级一般公共预算基本支出决算表（分功能科目）'!Print_Area</vt:lpstr>
      <vt:lpstr>'2019年县本级一般公共预算基本支出决算表（分经济科目）'!Print_Area</vt:lpstr>
      <vt:lpstr>'2019年县本级一般公共预算收支决算表'!Print_Area</vt:lpstr>
      <vt:lpstr>'2019年县本级一般公共预算支出决算表'!Print_Area</vt:lpstr>
      <vt:lpstr>'2019年县本级一般公共预算转移性收支表（按乡镇分）'!Print_Area</vt:lpstr>
      <vt:lpstr>'2019年县本级一般公共预算转移性收支决算表'!Print_Area</vt:lpstr>
      <vt:lpstr>'2019年县本级一般公共预算转移支付支出表（按项目分）'!Print_Area</vt:lpstr>
      <vt:lpstr>'2019年县本级政府性基金预算收支决算表'!Print_Area</vt:lpstr>
      <vt:lpstr>'2019年县本级政府性基金预算支出决算表'!Print_Area</vt:lpstr>
      <vt:lpstr>'2019年县本级一般公共预算基本支出决算表（分功能科目）'!Print_Titles</vt:lpstr>
      <vt:lpstr>'2019年县本级一般公共预算基本支出决算表（分经济科目）'!Print_Titles</vt:lpstr>
      <vt:lpstr>'2019年县本级一般公共预算收支决算表'!Print_Titles</vt:lpstr>
      <vt:lpstr>'2019年县本级一般公共预算支出决算表'!Print_Titles</vt:lpstr>
      <vt:lpstr>'2019年县本级一般公共预算转移性收支决算表'!Print_Titles</vt:lpstr>
      <vt:lpstr>'2019年县本级政府性基金预算支出决算表'!Print_Titles</vt:lpstr>
    </vt:vector>
  </TitlesOfParts>
  <Company>Micorosoft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白安明</dc:creator>
  <cp:lastModifiedBy>白安明</cp:lastModifiedBy>
  <cp:lastPrinted>2020-08-26T02:20:47Z</cp:lastPrinted>
  <dcterms:created xsi:type="dcterms:W3CDTF">2020-07-23T01:28:13Z</dcterms:created>
  <dcterms:modified xsi:type="dcterms:W3CDTF">2020-08-26T03:20:51Z</dcterms:modified>
</cp:coreProperties>
</file>